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910" windowHeight="6165" activeTab="0"/>
  </bookViews>
  <sheets>
    <sheet name="2019" sheetId="1" r:id="rId1"/>
  </sheets>
  <definedNames>
    <definedName name="_xlnm.Print_Area" localSheetId="0">'2019'!$A$1:$J$39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<sst xmlns="http://schemas.openxmlformats.org/spreadsheetml/2006/main" count="41" uniqueCount="39">
  <si>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</t>
  </si>
  <si>
    <t xml:space="preserve">Загальні  доходи,   всього </t>
  </si>
  <si>
    <t>% до загальних видатків</t>
  </si>
  <si>
    <t>із врахуванням субвенцій тис.грн</t>
  </si>
  <si>
    <t xml:space="preserve">Всього на  соціальні  виплати </t>
  </si>
  <si>
    <t xml:space="preserve">                    </t>
  </si>
  <si>
    <t xml:space="preserve">   </t>
  </si>
  <si>
    <t xml:space="preserve">                                    тис. грн.</t>
  </si>
  <si>
    <t xml:space="preserve"> в т.ч. освітня субвенція</t>
  </si>
  <si>
    <t xml:space="preserve">  - медикаменти, харчування</t>
  </si>
  <si>
    <t xml:space="preserve">   - оплата послуг з охорони комунальних закладів культури</t>
  </si>
  <si>
    <t xml:space="preserve">   В  тому  числі:                                                         -  зарплата з нарахуваннями</t>
  </si>
  <si>
    <t xml:space="preserve">  -  оплата комунальних послуг та енергоносіїв</t>
  </si>
  <si>
    <t>Разом  на  захищені  статті  бюджету</t>
  </si>
  <si>
    <t>Надзвичайні ситуації та  рятування на водах</t>
  </si>
  <si>
    <t>Житлово –комунальне  господарство(без 2270),</t>
  </si>
  <si>
    <t>Субвенції з місцевих бюджетів іншим місцевим бюджетам</t>
  </si>
  <si>
    <t xml:space="preserve">Утримання та розвиток автомобільних доріг та дорожної інфраструктури </t>
  </si>
  <si>
    <t>Субвенції з державного бюджету</t>
  </si>
  <si>
    <t xml:space="preserve">Загальні  видатки,   всього                                                </t>
  </si>
  <si>
    <t xml:space="preserve"> тис.грн.</t>
  </si>
  <si>
    <t xml:space="preserve"> %</t>
  </si>
  <si>
    <t xml:space="preserve">на здійснення заходів щодо соціально- економічного  розвитку окремих територій </t>
  </si>
  <si>
    <t xml:space="preserve"> - виплата  допомоги сім’м з дітьми та особам з інвалідністю (субвенції)</t>
  </si>
  <si>
    <t>ріст                %</t>
  </si>
  <si>
    <t xml:space="preserve">       Власні та закріплені</t>
  </si>
  <si>
    <t xml:space="preserve">      Базова дотація</t>
  </si>
  <si>
    <t xml:space="preserve">      Дотації з місцевих бюджетів іншим бюджетам </t>
  </si>
  <si>
    <t>Начальник фінансового управління                                                                                        Л.В.Писаренко</t>
  </si>
  <si>
    <t>відхилення                  2019 до 2018</t>
  </si>
  <si>
    <r>
      <rPr>
        <b/>
        <i/>
        <u val="single"/>
        <sz val="10"/>
        <rFont val="Times New Roman"/>
        <family val="1"/>
      </rPr>
      <t>в тому числі</t>
    </r>
    <r>
      <rPr>
        <b/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Фінансова підтримка КП по міських програмах (КП " ВУКГ", КП "СЄЗ", КП "НУВКГ", КП " НМПБ", КП ЖЕК "Північна", КП ЖЕК "Південна"), КЕКВ 2610</t>
    </r>
  </si>
  <si>
    <t>Інші видатки (в т.ч. поточні видатки субвенцій -освітньої , медичної тощо)</t>
  </si>
  <si>
    <t>Дані</t>
  </si>
  <si>
    <t>без врахування  субвенцій             ( крім освітньої та медичної) тис.грн</t>
  </si>
  <si>
    <t xml:space="preserve">Субвенції з державного, обласного бюджетів  (крім освітньої  та медичної - в частині  захищених видатків)          </t>
  </si>
  <si>
    <t>про  направлення   коштів   на  захищені   та інші  статті  видатків  на 01.11.2019 року  за  рахунок   загального  фонду   бюджету  та  порівняння  з  відповідним  періодом  минулого року</t>
  </si>
  <si>
    <t>медична субвенція</t>
  </si>
  <si>
    <t>на здійсення природоохоронних заходів</t>
  </si>
  <si>
    <t>на формування інфрачструктури ОТГ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</si>
</sst>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%"/>
    <numFmt numFmtId="190" formatCode="#,##0_ ;\-#,##0\ "/>
    <numFmt numFmtId="191" formatCode="#,##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89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89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2" fillId="0" borderId="0" xfId="0" applyNumberFormat="1" applyFont="1" applyBorder="1" applyAlignment="1">
      <alignment vertical="center" wrapText="1"/>
    </xf>
    <xf numFmtId="189" fontId="2" fillId="0" borderId="0" xfId="0" applyNumberFormat="1" applyFont="1" applyBorder="1" applyAlignment="1">
      <alignment vertical="center" wrapText="1"/>
    </xf>
    <xf numFmtId="189" fontId="2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55" applyNumberFormat="1" applyFont="1" applyFill="1" applyBorder="1" applyAlignment="1">
      <alignment vertical="center" wrapText="1"/>
    </xf>
    <xf numFmtId="191" fontId="7" fillId="0" borderId="10" xfId="0" applyNumberFormat="1" applyFont="1" applyFill="1" applyBorder="1" applyAlignment="1">
      <alignment horizontal="right" vertical="center" wrapText="1"/>
    </xf>
    <xf numFmtId="9" fontId="7" fillId="0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9" fontId="7" fillId="0" borderId="10" xfId="55" applyNumberFormat="1" applyFont="1" applyFill="1" applyBorder="1" applyAlignment="1">
      <alignment horizontal="right" vertical="center" wrapText="1"/>
    </xf>
    <xf numFmtId="189" fontId="7" fillId="0" borderId="10" xfId="0" applyNumberFormat="1" applyFont="1" applyFill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right" vertical="center"/>
    </xf>
    <xf numFmtId="0" fontId="6" fillId="9" borderId="10" xfId="0" applyFont="1" applyFill="1" applyBorder="1" applyAlignment="1">
      <alignment vertical="center" wrapText="1"/>
    </xf>
    <xf numFmtId="191" fontId="6" fillId="9" borderId="10" xfId="0" applyNumberFormat="1" applyFont="1" applyFill="1" applyBorder="1" applyAlignment="1">
      <alignment horizontal="right" vertical="center" wrapText="1"/>
    </xf>
    <xf numFmtId="9" fontId="6" fillId="9" borderId="10" xfId="0" applyNumberFormat="1" applyFont="1" applyFill="1" applyBorder="1" applyAlignment="1">
      <alignment horizontal="right" vertical="center" wrapText="1"/>
    </xf>
    <xf numFmtId="189" fontId="6" fillId="9" borderId="10" xfId="0" applyNumberFormat="1" applyFont="1" applyFill="1" applyBorder="1" applyAlignment="1">
      <alignment horizontal="right" vertical="center" wrapText="1"/>
    </xf>
    <xf numFmtId="191" fontId="6" fillId="9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Border="1" applyAlignment="1">
      <alignment vertical="center" wrapText="1"/>
    </xf>
    <xf numFmtId="189" fontId="6" fillId="9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91" fontId="6" fillId="2" borderId="10" xfId="0" applyNumberFormat="1" applyFont="1" applyFill="1" applyBorder="1" applyAlignment="1">
      <alignment horizontal="right" vertical="center" wrapText="1"/>
    </xf>
    <xf numFmtId="9" fontId="6" fillId="2" borderId="10" xfId="0" applyNumberFormat="1" applyFont="1" applyFill="1" applyBorder="1" applyAlignment="1">
      <alignment horizontal="right" vertical="center" wrapText="1"/>
    </xf>
    <xf numFmtId="189" fontId="6" fillId="2" borderId="10" xfId="0" applyNumberFormat="1" applyFont="1" applyFill="1" applyBorder="1" applyAlignment="1">
      <alignment horizontal="right" vertical="center" wrapText="1"/>
    </xf>
    <xf numFmtId="189" fontId="6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191" fontId="6" fillId="2" borderId="10" xfId="0" applyNumberFormat="1" applyFont="1" applyFill="1" applyBorder="1" applyAlignment="1">
      <alignment horizontal="right" vertical="center"/>
    </xf>
    <xf numFmtId="9" fontId="6" fillId="2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191" fontId="7" fillId="24" borderId="10" xfId="0" applyNumberFormat="1" applyFont="1" applyFill="1" applyBorder="1" applyAlignment="1">
      <alignment horizontal="right" vertical="center" wrapText="1"/>
    </xf>
    <xf numFmtId="189" fontId="7" fillId="0" borderId="10" xfId="0" applyNumberFormat="1" applyFont="1" applyFill="1" applyBorder="1" applyAlignment="1">
      <alignment horizontal="right" vertical="center"/>
    </xf>
    <xf numFmtId="189" fontId="6" fillId="9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89" fontId="2" fillId="0" borderId="0" xfId="0" applyNumberFormat="1" applyFont="1" applyBorder="1" applyAlignment="1">
      <alignment horizontal="right" vertical="center" wrapText="1"/>
    </xf>
    <xf numFmtId="9" fontId="7" fillId="0" borderId="10" xfId="0" applyNumberFormat="1" applyFont="1" applyFill="1" applyBorder="1" applyAlignment="1">
      <alignment horizontal="right" vertical="center" wrapText="1"/>
    </xf>
    <xf numFmtId="191" fontId="7" fillId="0" borderId="11" xfId="0" applyNumberFormat="1" applyFont="1" applyBorder="1" applyAlignment="1">
      <alignment horizontal="center" vertical="center" wrapText="1"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9" fontId="4" fillId="0" borderId="0" xfId="0" applyNumberFormat="1" applyFont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89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9" fontId="7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3" xfId="57"/>
    <cellStyle name="Процентный 4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638175</xdr:colOff>
      <xdr:row>35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943225" y="11630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9">
      <pane xSplit="1" ySplit="2" topLeftCell="B32" activePane="bottomRight" state="frozen"/>
      <selection pane="topLeft" activeCell="A9" sqref="A9"/>
      <selection pane="topRight" activeCell="B9" sqref="B9"/>
      <selection pane="bottomLeft" activeCell="A11" sqref="A11"/>
      <selection pane="bottomRight" activeCell="E36" activeCellId="3" sqref="E30 E32 E34 E36"/>
    </sheetView>
  </sheetViews>
  <sheetFormatPr defaultColWidth="9.00390625" defaultRowHeight="12.75"/>
  <cols>
    <col min="1" max="1" width="30.25390625" style="1" customWidth="1"/>
    <col min="2" max="2" width="11.125" style="1" customWidth="1"/>
    <col min="3" max="3" width="8.125" style="14" customWidth="1"/>
    <col min="4" max="4" width="10.75390625" style="1" customWidth="1"/>
    <col min="5" max="5" width="8.00390625" style="14" customWidth="1"/>
    <col min="6" max="6" width="10.75390625" style="1" customWidth="1"/>
    <col min="7" max="7" width="7.75390625" style="1" customWidth="1"/>
    <col min="8" max="8" width="10.75390625" style="1" customWidth="1"/>
    <col min="9" max="9" width="7.875" style="1" customWidth="1"/>
    <col min="10" max="10" width="8.375" style="1" customWidth="1"/>
    <col min="11" max="16384" width="9.125" style="1" customWidth="1"/>
  </cols>
  <sheetData>
    <row r="1" spans="1:10" ht="18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</row>
    <row r="2" spans="1:5" ht="3.75" customHeight="1" hidden="1">
      <c r="A2" s="2"/>
      <c r="B2" s="2"/>
      <c r="C2" s="3"/>
      <c r="D2" s="2"/>
      <c r="E2" s="3"/>
    </row>
    <row r="3" spans="1:5" ht="15.75" hidden="1">
      <c r="A3" s="2"/>
      <c r="B3" s="2"/>
      <c r="C3" s="3"/>
      <c r="D3" s="2"/>
      <c r="E3" s="3"/>
    </row>
    <row r="4" spans="1:5" ht="15.75" hidden="1">
      <c r="A4" s="4"/>
      <c r="B4" s="4"/>
      <c r="C4" s="5"/>
      <c r="D4" s="4"/>
      <c r="E4" s="3"/>
    </row>
    <row r="5" spans="1:10" ht="12.75" customHeight="1" hidden="1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33" customHeight="1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5" s="6" customFormat="1" ht="11.25" customHeight="1">
      <c r="A7" s="63"/>
      <c r="B7" s="63"/>
      <c r="C7" s="64"/>
      <c r="D7" s="63"/>
      <c r="E7" s="64"/>
    </row>
    <row r="8" spans="1:5" ht="12.75">
      <c r="A8" s="53" t="s">
        <v>7</v>
      </c>
      <c r="B8" s="53"/>
      <c r="C8" s="54"/>
      <c r="D8" s="53"/>
      <c r="E8" s="54"/>
    </row>
    <row r="9" spans="1:10" ht="30.75" customHeight="1">
      <c r="A9" s="45"/>
      <c r="B9" s="65">
        <v>43770</v>
      </c>
      <c r="C9" s="60"/>
      <c r="D9" s="60"/>
      <c r="E9" s="60"/>
      <c r="F9" s="65">
        <v>43405</v>
      </c>
      <c r="G9" s="60"/>
      <c r="H9" s="60" t="s">
        <v>29</v>
      </c>
      <c r="I9" s="60"/>
      <c r="J9" s="60" t="s">
        <v>24</v>
      </c>
    </row>
    <row r="10" spans="1:10" s="6" customFormat="1" ht="79.5" customHeight="1">
      <c r="A10" s="46"/>
      <c r="B10" s="51" t="s">
        <v>3</v>
      </c>
      <c r="C10" s="52" t="s">
        <v>2</v>
      </c>
      <c r="D10" s="51" t="s">
        <v>33</v>
      </c>
      <c r="E10" s="52" t="s">
        <v>2</v>
      </c>
      <c r="F10" s="51" t="str">
        <f>D10</f>
        <v>без врахування  субвенцій             ( крім освітньої та медичної) тис.грн</v>
      </c>
      <c r="G10" s="52" t="s">
        <v>2</v>
      </c>
      <c r="H10" s="51" t="s">
        <v>20</v>
      </c>
      <c r="I10" s="51" t="s">
        <v>21</v>
      </c>
      <c r="J10" s="60"/>
    </row>
    <row r="11" spans="1:10" s="7" customFormat="1" ht="25.5" customHeight="1">
      <c r="A11" s="37" t="s">
        <v>1</v>
      </c>
      <c r="B11" s="38">
        <f>B12+B19+B20+B21+B18</f>
        <v>565910.3999999999</v>
      </c>
      <c r="C11" s="39">
        <v>1</v>
      </c>
      <c r="D11" s="38">
        <f>D19+D20+D21</f>
        <v>287953.39999999997</v>
      </c>
      <c r="E11" s="39">
        <v>1</v>
      </c>
      <c r="F11" s="38">
        <f>F12+F19+F20+F21+F18</f>
        <v>200341.7</v>
      </c>
      <c r="G11" s="39">
        <v>1</v>
      </c>
      <c r="H11" s="38">
        <f>D11-F11</f>
        <v>87611.69999999995</v>
      </c>
      <c r="I11" s="40">
        <f>E11-G11</f>
        <v>0</v>
      </c>
      <c r="J11" s="41">
        <f>(D11/F11*100-100)/100</f>
        <v>0.43731135355245526</v>
      </c>
    </row>
    <row r="12" spans="1:10" ht="19.5" customHeight="1">
      <c r="A12" s="15" t="s">
        <v>18</v>
      </c>
      <c r="B12" s="18">
        <v>122736.5</v>
      </c>
      <c r="C12" s="19">
        <f>B12/B11</f>
        <v>0.2168832733945162</v>
      </c>
      <c r="D12" s="20"/>
      <c r="E12" s="21"/>
      <c r="F12" s="22"/>
      <c r="G12" s="22"/>
      <c r="H12" s="20"/>
      <c r="I12" s="25"/>
      <c r="J12" s="35"/>
    </row>
    <row r="13" spans="1:10" ht="19.5" customHeight="1">
      <c r="A13" s="47" t="s">
        <v>8</v>
      </c>
      <c r="B13" s="18">
        <v>69722.7</v>
      </c>
      <c r="C13" s="19"/>
      <c r="D13" s="20"/>
      <c r="E13" s="21"/>
      <c r="F13" s="22"/>
      <c r="G13" s="22"/>
      <c r="H13" s="20"/>
      <c r="I13" s="25"/>
      <c r="J13" s="35"/>
    </row>
    <row r="14" spans="1:10" ht="19.5" customHeight="1">
      <c r="A14" s="47" t="s">
        <v>36</v>
      </c>
      <c r="B14" s="18">
        <v>42985.5</v>
      </c>
      <c r="C14" s="19"/>
      <c r="D14" s="20"/>
      <c r="E14" s="21"/>
      <c r="F14" s="22"/>
      <c r="G14" s="22"/>
      <c r="H14" s="20"/>
      <c r="I14" s="25"/>
      <c r="J14" s="35"/>
    </row>
    <row r="15" spans="1:10" ht="22.5" customHeight="1">
      <c r="A15" s="47" t="s">
        <v>37</v>
      </c>
      <c r="B15" s="18">
        <v>5741.6</v>
      </c>
      <c r="C15" s="19"/>
      <c r="D15" s="20"/>
      <c r="E15" s="21"/>
      <c r="F15" s="22"/>
      <c r="G15" s="22"/>
      <c r="H15" s="20"/>
      <c r="I15" s="25"/>
      <c r="J15" s="35"/>
    </row>
    <row r="16" spans="1:10" ht="24.75" customHeight="1">
      <c r="A16" s="47" t="s">
        <v>38</v>
      </c>
      <c r="B16" s="18">
        <v>550</v>
      </c>
      <c r="C16" s="19"/>
      <c r="D16" s="20"/>
      <c r="E16" s="21"/>
      <c r="F16" s="22"/>
      <c r="G16" s="22"/>
      <c r="H16" s="20"/>
      <c r="I16" s="25"/>
      <c r="J16" s="35"/>
    </row>
    <row r="17" spans="1:10" ht="44.25" customHeight="1">
      <c r="A17" s="47" t="s">
        <v>22</v>
      </c>
      <c r="B17" s="18">
        <v>3736.7</v>
      </c>
      <c r="C17" s="19"/>
      <c r="D17" s="20"/>
      <c r="E17" s="21"/>
      <c r="F17" s="22"/>
      <c r="G17" s="22"/>
      <c r="H17" s="20"/>
      <c r="I17" s="25"/>
      <c r="J17" s="35"/>
    </row>
    <row r="18" spans="1:10" ht="28.5" customHeight="1">
      <c r="A18" s="15" t="s">
        <v>16</v>
      </c>
      <c r="B18" s="18">
        <v>149291</v>
      </c>
      <c r="C18" s="19"/>
      <c r="D18" s="20"/>
      <c r="E18" s="21"/>
      <c r="F18" s="22"/>
      <c r="G18" s="22"/>
      <c r="H18" s="20"/>
      <c r="I18" s="25"/>
      <c r="J18" s="35"/>
    </row>
    <row r="19" spans="1:10" ht="19.5" customHeight="1">
      <c r="A19" s="16" t="s">
        <v>25</v>
      </c>
      <c r="B19" s="18">
        <v>277146.3</v>
      </c>
      <c r="C19" s="23">
        <f>B19/B11</f>
        <v>0.48973530085328</v>
      </c>
      <c r="D19" s="20">
        <f>B19</f>
        <v>277146.3</v>
      </c>
      <c r="E19" s="21">
        <f>D19/D11</f>
        <v>0.9624692745423392</v>
      </c>
      <c r="F19" s="26">
        <v>189404.6</v>
      </c>
      <c r="G19" s="27">
        <v>0.9574470853009666</v>
      </c>
      <c r="H19" s="20">
        <f aca="true" t="shared" si="0" ref="H19:H36">D19-F19</f>
        <v>87741.69999999998</v>
      </c>
      <c r="I19" s="25">
        <f aca="true" t="shared" si="1" ref="I19:I36">E19-G19</f>
        <v>0.005022189241372654</v>
      </c>
      <c r="J19" s="35">
        <f>(D19/F19*100-100)/100</f>
        <v>0.4632501005783385</v>
      </c>
    </row>
    <row r="20" spans="1:10" ht="19.5" customHeight="1">
      <c r="A20" s="16" t="s">
        <v>26</v>
      </c>
      <c r="B20" s="18">
        <v>10807.1</v>
      </c>
      <c r="C20" s="19">
        <f>B20/B11</f>
        <v>0.019096839358315385</v>
      </c>
      <c r="D20" s="20">
        <f>B20</f>
        <v>10807.1</v>
      </c>
      <c r="E20" s="21">
        <f>D20/D11</f>
        <v>0.03753072545766086</v>
      </c>
      <c r="F20" s="26">
        <v>10937.1</v>
      </c>
      <c r="G20" s="27">
        <v>0.042552914699033426</v>
      </c>
      <c r="H20" s="20">
        <f t="shared" si="0"/>
        <v>-130</v>
      </c>
      <c r="I20" s="25">
        <f t="shared" si="1"/>
        <v>-0.005022189241372564</v>
      </c>
      <c r="J20" s="35">
        <f>(D20/F20*100-100)/100</f>
        <v>-0.01188614897916267</v>
      </c>
    </row>
    <row r="21" spans="1:10" ht="24.75" customHeight="1">
      <c r="A21" s="17" t="s">
        <v>27</v>
      </c>
      <c r="B21" s="18">
        <v>5929.5</v>
      </c>
      <c r="C21" s="19">
        <f>B21/B11</f>
        <v>0.010477807087482402</v>
      </c>
      <c r="D21" s="20"/>
      <c r="E21" s="21"/>
      <c r="F21" s="26"/>
      <c r="G21" s="27"/>
      <c r="H21" s="20"/>
      <c r="I21" s="25">
        <f t="shared" si="1"/>
        <v>0</v>
      </c>
      <c r="J21" s="35">
        <v>0</v>
      </c>
    </row>
    <row r="22" spans="1:10" s="8" customFormat="1" ht="24" customHeight="1">
      <c r="A22" s="42" t="s">
        <v>19</v>
      </c>
      <c r="B22" s="38">
        <v>494768.1</v>
      </c>
      <c r="C22" s="39">
        <v>1</v>
      </c>
      <c r="D22" s="38">
        <f>B22-B25-B31</f>
        <v>351507</v>
      </c>
      <c r="E22" s="39">
        <v>1</v>
      </c>
      <c r="F22" s="43">
        <v>304884.2</v>
      </c>
      <c r="G22" s="44">
        <v>1</v>
      </c>
      <c r="H22" s="38">
        <f t="shared" si="0"/>
        <v>46622.79999999999</v>
      </c>
      <c r="I22" s="40">
        <f t="shared" si="1"/>
        <v>0</v>
      </c>
      <c r="J22" s="41">
        <f>(D22/F22*100-100)/100</f>
        <v>0.15291969869215905</v>
      </c>
    </row>
    <row r="23" spans="1:10" s="9" customFormat="1" ht="15" customHeight="1">
      <c r="A23" s="71" t="s">
        <v>11</v>
      </c>
      <c r="B23" s="66">
        <f>198712.5+758.6+173.2+55732.8</f>
        <v>255377.10000000003</v>
      </c>
      <c r="C23" s="55">
        <f>B23/B22</f>
        <v>0.5161551441978577</v>
      </c>
      <c r="D23" s="66">
        <f>B23</f>
        <v>255377.10000000003</v>
      </c>
      <c r="E23" s="69">
        <f>D23/D22</f>
        <v>0.7265206667292544</v>
      </c>
      <c r="F23" s="58">
        <v>226424.1</v>
      </c>
      <c r="G23" s="72">
        <f>F23/F22</f>
        <v>0.7426560641712493</v>
      </c>
      <c r="H23" s="56">
        <f t="shared" si="0"/>
        <v>28953.00000000003</v>
      </c>
      <c r="I23" s="61">
        <f t="shared" si="1"/>
        <v>-0.01613539744199488</v>
      </c>
      <c r="J23" s="61">
        <f aca="true" t="shared" si="2" ref="J23:J36">(D23/F23*100-100)/100</f>
        <v>0.12787066394434163</v>
      </c>
    </row>
    <row r="24" spans="1:10" s="9" customFormat="1" ht="15" customHeight="1">
      <c r="A24" s="71"/>
      <c r="B24" s="66"/>
      <c r="C24" s="55"/>
      <c r="D24" s="66"/>
      <c r="E24" s="69"/>
      <c r="F24" s="58"/>
      <c r="G24" s="72"/>
      <c r="H24" s="57"/>
      <c r="I24" s="62"/>
      <c r="J24" s="62"/>
    </row>
    <row r="25" spans="1:10" s="9" customFormat="1" ht="29.25" customHeight="1">
      <c r="A25" s="15" t="s">
        <v>23</v>
      </c>
      <c r="B25" s="18">
        <v>74105.5</v>
      </c>
      <c r="C25" s="19">
        <f>B25/B22</f>
        <v>0.1497782496486738</v>
      </c>
      <c r="D25" s="18"/>
      <c r="E25" s="24"/>
      <c r="F25" s="28"/>
      <c r="G25" s="29"/>
      <c r="H25" s="20">
        <f t="shared" si="0"/>
        <v>0</v>
      </c>
      <c r="I25" s="25">
        <f t="shared" si="1"/>
        <v>0</v>
      </c>
      <c r="J25" s="35">
        <v>0</v>
      </c>
    </row>
    <row r="26" spans="1:10" s="9" customFormat="1" ht="29.25" customHeight="1">
      <c r="A26" s="16" t="s">
        <v>4</v>
      </c>
      <c r="B26" s="18">
        <f>B23+B25</f>
        <v>329482.60000000003</v>
      </c>
      <c r="C26" s="19">
        <f>B26/B22</f>
        <v>0.6659333938465314</v>
      </c>
      <c r="D26" s="18">
        <f>D23+D25</f>
        <v>255377.10000000003</v>
      </c>
      <c r="E26" s="24">
        <f>D26/D22</f>
        <v>0.7265206667292544</v>
      </c>
      <c r="F26" s="28">
        <f>F23+F25</f>
        <v>226424.1</v>
      </c>
      <c r="G26" s="49">
        <f>F26/F22</f>
        <v>0.7426560641712493</v>
      </c>
      <c r="H26" s="20">
        <f t="shared" si="0"/>
        <v>28953.00000000003</v>
      </c>
      <c r="I26" s="25">
        <f t="shared" si="1"/>
        <v>-0.01613539744199488</v>
      </c>
      <c r="J26" s="35">
        <f t="shared" si="2"/>
        <v>0.12787066394434163</v>
      </c>
    </row>
    <row r="27" spans="1:10" s="9" customFormat="1" ht="29.25" customHeight="1">
      <c r="A27" s="16" t="s">
        <v>9</v>
      </c>
      <c r="B27" s="18">
        <f>73.9+7555.2+1893.2+1056</f>
        <v>10578.3</v>
      </c>
      <c r="C27" s="19">
        <f>B27/B22</f>
        <v>0.021380319385991133</v>
      </c>
      <c r="D27" s="18">
        <f>B27</f>
        <v>10578.3</v>
      </c>
      <c r="E27" s="24">
        <f>D27/D22</f>
        <v>0.030094137527844393</v>
      </c>
      <c r="F27" s="28">
        <v>11125.2</v>
      </c>
      <c r="G27" s="49">
        <f>F27/F22</f>
        <v>0.03648991977937853</v>
      </c>
      <c r="H27" s="20">
        <f t="shared" si="0"/>
        <v>-546.9000000000015</v>
      </c>
      <c r="I27" s="25">
        <f t="shared" si="1"/>
        <v>-0.006395782251534136</v>
      </c>
      <c r="J27" s="35">
        <f t="shared" si="2"/>
        <v>-0.04915866681048442</v>
      </c>
    </row>
    <row r="28" spans="1:10" s="9" customFormat="1" ht="32.25" customHeight="1">
      <c r="A28" s="16" t="s">
        <v>10</v>
      </c>
      <c r="B28" s="18">
        <v>51.8</v>
      </c>
      <c r="C28" s="19">
        <f>B28/B22</f>
        <v>0.00010469551290796638</v>
      </c>
      <c r="D28" s="18">
        <f>B28</f>
        <v>51.8</v>
      </c>
      <c r="E28" s="24">
        <f>D28/D22</f>
        <v>0.00014736548632032933</v>
      </c>
      <c r="F28" s="28">
        <v>49.3</v>
      </c>
      <c r="G28" s="49">
        <v>0.00014074117213130669</v>
      </c>
      <c r="H28" s="20">
        <f t="shared" si="0"/>
        <v>2.5</v>
      </c>
      <c r="I28" s="25">
        <f t="shared" si="1"/>
        <v>6.624314189022641E-06</v>
      </c>
      <c r="J28" s="35">
        <f t="shared" si="2"/>
        <v>0.050709939148073035</v>
      </c>
    </row>
    <row r="29" spans="1:10" s="9" customFormat="1" ht="29.25" customHeight="1">
      <c r="A29" s="16" t="s">
        <v>12</v>
      </c>
      <c r="B29" s="18">
        <f>26060.1+7547+1.2</f>
        <v>33608.299999999996</v>
      </c>
      <c r="C29" s="19">
        <f>B29/B22</f>
        <v>0.06792737850318159</v>
      </c>
      <c r="D29" s="18">
        <f>B29</f>
        <v>33608.299999999996</v>
      </c>
      <c r="E29" s="24">
        <f>D29/D22</f>
        <v>0.09561203617566648</v>
      </c>
      <c r="F29" s="28">
        <v>26346.1</v>
      </c>
      <c r="G29" s="49">
        <f>F29/F22</f>
        <v>0.08641346452193979</v>
      </c>
      <c r="H29" s="20">
        <f t="shared" si="0"/>
        <v>7262.199999999997</v>
      </c>
      <c r="I29" s="25">
        <f t="shared" si="1"/>
        <v>0.009198571653726687</v>
      </c>
      <c r="J29" s="35">
        <f t="shared" si="2"/>
        <v>0.27564611080956936</v>
      </c>
    </row>
    <row r="30" spans="1:10" ht="34.5" customHeight="1">
      <c r="A30" s="30" t="s">
        <v>13</v>
      </c>
      <c r="B30" s="31">
        <f>B26+B27+B28+B29</f>
        <v>373721</v>
      </c>
      <c r="C30" s="32">
        <f>B30/B22</f>
        <v>0.755345787248612</v>
      </c>
      <c r="D30" s="31">
        <f>B30-B25</f>
        <v>299615.5</v>
      </c>
      <c r="E30" s="33">
        <f>D30/D22</f>
        <v>0.8523742059190855</v>
      </c>
      <c r="F30" s="34">
        <f>F26+F27+F28+F29</f>
        <v>263944.7</v>
      </c>
      <c r="G30" s="50">
        <f>F30/F22</f>
        <v>0.8657211492100936</v>
      </c>
      <c r="H30" s="31">
        <f t="shared" si="0"/>
        <v>35670.79999999999</v>
      </c>
      <c r="I30" s="33">
        <f t="shared" si="1"/>
        <v>-0.013346943291008051</v>
      </c>
      <c r="J30" s="36">
        <f t="shared" si="2"/>
        <v>0.13514497544371978</v>
      </c>
    </row>
    <row r="31" spans="1:10" s="9" customFormat="1" ht="53.25" customHeight="1">
      <c r="A31" s="16" t="s">
        <v>34</v>
      </c>
      <c r="B31" s="48">
        <f>62637+437+71.2+66.7+1378.9+4564.8</f>
        <v>69155.59999999999</v>
      </c>
      <c r="C31" s="19">
        <f>B31/B22</f>
        <v>0.13977376471926947</v>
      </c>
      <c r="D31" s="18"/>
      <c r="E31" s="24">
        <f>D31/D22</f>
        <v>0</v>
      </c>
      <c r="F31" s="28"/>
      <c r="G31" s="49">
        <v>0</v>
      </c>
      <c r="H31" s="20">
        <f t="shared" si="0"/>
        <v>0</v>
      </c>
      <c r="I31" s="25">
        <f t="shared" si="1"/>
        <v>0</v>
      </c>
      <c r="J31" s="35">
        <v>0</v>
      </c>
    </row>
    <row r="32" spans="1:10" s="9" customFormat="1" ht="31.5" customHeight="1">
      <c r="A32" s="16" t="s">
        <v>15</v>
      </c>
      <c r="B32" s="18">
        <v>19233.4</v>
      </c>
      <c r="C32" s="19">
        <f>B32/B22</f>
        <v>0.03887356521166179</v>
      </c>
      <c r="D32" s="18">
        <v>16310.9</v>
      </c>
      <c r="E32" s="24">
        <f>D32/D22</f>
        <v>0.04640277434019806</v>
      </c>
      <c r="F32" s="28">
        <v>13925.2</v>
      </c>
      <c r="G32" s="49">
        <f>F32/F22</f>
        <v>0.045673734486732995</v>
      </c>
      <c r="H32" s="20">
        <f t="shared" si="0"/>
        <v>2385.699999999999</v>
      </c>
      <c r="I32" s="25">
        <f t="shared" si="1"/>
        <v>0.0007290398534650633</v>
      </c>
      <c r="J32" s="35">
        <f t="shared" si="2"/>
        <v>0.1713224944704564</v>
      </c>
    </row>
    <row r="33" spans="1:10" s="9" customFormat="1" ht="64.5" customHeight="1">
      <c r="A33" s="16" t="s">
        <v>30</v>
      </c>
      <c r="B33" s="18">
        <v>7598.5</v>
      </c>
      <c r="C33" s="19">
        <f>B33/B22</f>
        <v>0.01535769990021588</v>
      </c>
      <c r="D33" s="18">
        <f>B33</f>
        <v>7598.5</v>
      </c>
      <c r="E33" s="24">
        <f>D33/D22</f>
        <v>0.02161692370279966</v>
      </c>
      <c r="F33" s="28">
        <v>7010.7</v>
      </c>
      <c r="G33" s="49">
        <f>F33/F22</f>
        <v>0.02299463206030355</v>
      </c>
      <c r="H33" s="20">
        <f t="shared" si="0"/>
        <v>587.8000000000002</v>
      </c>
      <c r="I33" s="25">
        <f t="shared" si="1"/>
        <v>-0.0013777083575038929</v>
      </c>
      <c r="J33" s="35">
        <f t="shared" si="2"/>
        <v>0.0838432681472608</v>
      </c>
    </row>
    <row r="34" spans="1:10" s="9" customFormat="1" ht="46.5" customHeight="1">
      <c r="A34" s="16" t="s">
        <v>17</v>
      </c>
      <c r="B34" s="18">
        <v>13438.9</v>
      </c>
      <c r="C34" s="19">
        <f>B34/B22</f>
        <v>0.027162017923144197</v>
      </c>
      <c r="D34" s="18">
        <f>B34</f>
        <v>13438.9</v>
      </c>
      <c r="E34" s="24">
        <f>D34/D22</f>
        <v>0.03823224004073887</v>
      </c>
      <c r="F34" s="28">
        <v>6861.2</v>
      </c>
      <c r="G34" s="49">
        <f>F34/F22</f>
        <v>0.022504281953607302</v>
      </c>
      <c r="H34" s="20">
        <f t="shared" si="0"/>
        <v>6577.7</v>
      </c>
      <c r="I34" s="25">
        <f t="shared" si="1"/>
        <v>0.01572795808713157</v>
      </c>
      <c r="J34" s="35">
        <v>0</v>
      </c>
    </row>
    <row r="35" spans="1:10" s="9" customFormat="1" ht="29.25" customHeight="1">
      <c r="A35" s="16" t="s">
        <v>14</v>
      </c>
      <c r="B35" s="18">
        <f>62.9+94.7</f>
        <v>157.6</v>
      </c>
      <c r="C35" s="19">
        <f>B35/B22</f>
        <v>0.00031853306629914095</v>
      </c>
      <c r="D35" s="18">
        <f>B35</f>
        <v>157.6</v>
      </c>
      <c r="E35" s="24">
        <f>D35/D22</f>
        <v>0.0004483552247892645</v>
      </c>
      <c r="F35" s="28">
        <v>257.4</v>
      </c>
      <c r="G35" s="49">
        <f>F35/F23</f>
        <v>0.0011368047835897325</v>
      </c>
      <c r="H35" s="20">
        <f t="shared" si="0"/>
        <v>-99.79999999999998</v>
      </c>
      <c r="I35" s="25">
        <f t="shared" si="1"/>
        <v>-0.000688449558800468</v>
      </c>
      <c r="J35" s="35">
        <v>0</v>
      </c>
    </row>
    <row r="36" spans="1:10" s="10" customFormat="1" ht="42.75" customHeight="1">
      <c r="A36" s="15" t="s">
        <v>31</v>
      </c>
      <c r="B36" s="18">
        <v>17892.7</v>
      </c>
      <c r="C36" s="19">
        <f>B36/B22</f>
        <v>0.036163810884331474</v>
      </c>
      <c r="D36" s="18">
        <v>21984.1</v>
      </c>
      <c r="E36" s="24">
        <f>D36/D22</f>
        <v>0.06254242447518826</v>
      </c>
      <c r="F36" s="28">
        <v>19895.7</v>
      </c>
      <c r="G36" s="49">
        <f>F36/F22</f>
        <v>0.06525657938325437</v>
      </c>
      <c r="H36" s="20">
        <f t="shared" si="0"/>
        <v>2088.399999999998</v>
      </c>
      <c r="I36" s="25">
        <f t="shared" si="1"/>
        <v>-0.002714154908066105</v>
      </c>
      <c r="J36" s="35">
        <f t="shared" si="2"/>
        <v>0.10496740501716445</v>
      </c>
    </row>
    <row r="37" spans="2:5" s="11" customFormat="1" ht="12.75">
      <c r="B37" s="12"/>
      <c r="C37" s="13"/>
      <c r="D37" s="12"/>
      <c r="E37" s="13" t="s">
        <v>6</v>
      </c>
    </row>
    <row r="38" spans="1:3" ht="12.75">
      <c r="A38" s="12" t="s">
        <v>0</v>
      </c>
      <c r="B38" s="12"/>
      <c r="C38" s="13"/>
    </row>
    <row r="39" spans="1:10" ht="15" customHeight="1">
      <c r="A39" s="70" t="s">
        <v>28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5" ht="12.75">
      <c r="A40" s="67"/>
      <c r="B40" s="68"/>
      <c r="D40" s="68"/>
      <c r="E40" s="68"/>
    </row>
    <row r="41" ht="12.75">
      <c r="A41" s="11" t="s">
        <v>5</v>
      </c>
    </row>
  </sheetData>
  <sheetProtection/>
  <mergeCells count="21">
    <mergeCell ref="A40:B40"/>
    <mergeCell ref="D40:E40"/>
    <mergeCell ref="E23:E24"/>
    <mergeCell ref="B23:B24"/>
    <mergeCell ref="A39:J39"/>
    <mergeCell ref="A23:A24"/>
    <mergeCell ref="G23:G24"/>
    <mergeCell ref="A1:J1"/>
    <mergeCell ref="A5:J6"/>
    <mergeCell ref="J9:J10"/>
    <mergeCell ref="J23:J24"/>
    <mergeCell ref="H9:I9"/>
    <mergeCell ref="A7:E7"/>
    <mergeCell ref="F9:G9"/>
    <mergeCell ref="I23:I24"/>
    <mergeCell ref="B9:E9"/>
    <mergeCell ref="D23:D24"/>
    <mergeCell ref="A8:E8"/>
    <mergeCell ref="C23:C24"/>
    <mergeCell ref="H23:H24"/>
    <mergeCell ref="F23:F24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Finance</cp:lastModifiedBy>
  <cp:lastPrinted>2019-11-06T09:17:08Z</cp:lastPrinted>
  <dcterms:created xsi:type="dcterms:W3CDTF">2002-09-09T12:50:38Z</dcterms:created>
  <dcterms:modified xsi:type="dcterms:W3CDTF">2019-11-06T12:29:03Z</dcterms:modified>
  <cp:category/>
  <cp:version/>
  <cp:contentType/>
  <cp:contentStatus/>
</cp:coreProperties>
</file>