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'Лист3'!$A$1:$K$70</definedName>
  </definedNames>
  <calcPr fullCalcOnLoad="1"/>
</workbook>
</file>

<file path=xl/sharedStrings.xml><?xml version="1.0" encoding="utf-8"?>
<sst xmlns="http://schemas.openxmlformats.org/spreadsheetml/2006/main" count="100" uniqueCount="91">
  <si>
    <t xml:space="preserve">                                     </t>
  </si>
  <si>
    <t>Загальний фонд разом</t>
  </si>
  <si>
    <t>Загальна сума доходів</t>
  </si>
  <si>
    <t xml:space="preserve">           Начальник міськфінуправління</t>
  </si>
  <si>
    <t xml:space="preserve">     Разом</t>
  </si>
  <si>
    <t>Спеціальний фонд, всього</t>
  </si>
  <si>
    <t>Л.В.Писаренко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</si>
  <si>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</si>
  <si>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</si>
  <si>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</si>
  <si>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</si>
  <si>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</si>
  <si>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</si>
  <si>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</si>
  <si>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</si>
  <si>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</si>
  <si>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</si>
  <si>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</si>
  <si>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</si>
  <si>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</si>
  <si>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</si>
  <si>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</si>
  <si>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</si>
  <si>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</si>
  <si>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</si>
  <si>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</si>
  <si>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</si>
  <si>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</si>
  <si>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</si>
  <si>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</si>
  <si>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грн.</t>
  </si>
  <si>
    <t xml:space="preserve">             -податок на нерухоме майно, відмінне від земельної ділянки</t>
  </si>
  <si>
    <t xml:space="preserve">    -Податок та збір на доходи фіз. осіб(60%)</t>
  </si>
  <si>
    <t xml:space="preserve">       -Податок на майно, в т.ч.</t>
  </si>
  <si>
    <t xml:space="preserve">       -Збір за паркування транспортних засобів</t>
  </si>
  <si>
    <t xml:space="preserve">       -Туристичний збір</t>
  </si>
  <si>
    <t xml:space="preserve">       -Збір за провадження деяких видів торгівельноії діяльності, що справлявся до 01.01.15р.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</si>
  <si>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</si>
  <si>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</si>
  <si>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</si>
  <si>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</si>
  <si>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</si>
  <si>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</si>
  <si>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</si>
  <si>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</si>
  <si>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</si>
  <si>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</si>
  <si>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</si>
  <si>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</si>
  <si>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</si>
  <si>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</si>
  <si>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</si>
  <si>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</si>
  <si>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</si>
  <si>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</si>
  <si>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</si>
  <si>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</si>
  <si>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</si>
  <si>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</si>
  <si>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</si>
  <si>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</si>
  <si>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</si>
  <si>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</si>
  <si>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</si>
  <si>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</si>
  <si>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підприємців та громадських формувань, а також плата за надання інших платних послуг, пов’язаних з такою держ.реєстрацією  </t>
  </si>
  <si>
    <t xml:space="preserve">    -Частина чистого прибутку комун. підприємств</t>
  </si>
  <si>
    <t xml:space="preserve">    -Збір за провадження торгов. діяльності нафто продутами (патенти), що справл. до 01.01.15р </t>
  </si>
  <si>
    <t xml:space="preserve">   -Субвенції  спеціального фонду</t>
  </si>
  <si>
    <t xml:space="preserve">    -Податки та збори, не віднесені до інших категорій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</si>
  <si>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</si>
  <si>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</si>
  <si>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</si>
  <si>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</si>
  <si>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</si>
  <si>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</si>
  <si>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</si>
  <si>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</si>
  <si>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</si>
  <si>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</si>
  <si>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>2019 рік</t>
  </si>
  <si>
    <t>2019 року</t>
  </si>
  <si>
    <t xml:space="preserve">    -Дотації з місцевих бюджетів іншим місцевим бюджетам</t>
  </si>
  <si>
    <t>періоду 2018р.</t>
  </si>
  <si>
    <t>в 2019р.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</si>
  <si>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</si>
  <si>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</si>
  <si>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2018 року </t>
  </si>
  <si>
    <t>за 3 місяці</t>
  </si>
  <si>
    <t>3 місяці</t>
  </si>
  <si>
    <t xml:space="preserve">               Інформація про виконання доходної частини бюджету за 3 місяці 2019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</si>
</sst>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8"/>
      <name val="Arial Black"/>
      <family val="2"/>
    </font>
    <font>
      <sz val="24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1" fontId="6" fillId="0" borderId="14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181" fontId="5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right"/>
    </xf>
    <xf numFmtId="3" fontId="10" fillId="0" borderId="25" xfId="0" applyNumberFormat="1" applyFont="1" applyFill="1" applyBorder="1" applyAlignment="1">
      <alignment horizontal="right"/>
    </xf>
    <xf numFmtId="188" fontId="10" fillId="0" borderId="25" xfId="0" applyNumberFormat="1" applyFont="1" applyFill="1" applyBorder="1" applyAlignment="1">
      <alignment horizontal="right"/>
    </xf>
    <xf numFmtId="3" fontId="10" fillId="0" borderId="15" xfId="0" applyNumberFormat="1" applyFont="1" applyFill="1" applyBorder="1" applyAlignment="1">
      <alignment horizontal="right"/>
    </xf>
    <xf numFmtId="3" fontId="10" fillId="0" borderId="17" xfId="0" applyNumberFormat="1" applyFont="1" applyBorder="1" applyAlignment="1">
      <alignment/>
    </xf>
    <xf numFmtId="3" fontId="11" fillId="0" borderId="24" xfId="0" applyNumberFormat="1" applyFont="1" applyFill="1" applyBorder="1" applyAlignment="1">
      <alignment horizontal="right"/>
    </xf>
    <xf numFmtId="3" fontId="11" fillId="0" borderId="24" xfId="0" applyNumberFormat="1" applyFont="1" applyFill="1" applyBorder="1" applyAlignment="1">
      <alignment horizontal="right" wrapText="1"/>
    </xf>
    <xf numFmtId="3" fontId="10" fillId="0" borderId="24" xfId="0" applyNumberFormat="1" applyFont="1" applyFill="1" applyBorder="1" applyAlignment="1">
      <alignment horizontal="right" wrapText="1"/>
    </xf>
    <xf numFmtId="3" fontId="10" fillId="0" borderId="25" xfId="0" applyNumberFormat="1" applyFont="1" applyFill="1" applyBorder="1" applyAlignment="1">
      <alignment horizontal="right" wrapText="1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188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 wrapText="1"/>
    </xf>
    <xf numFmtId="3" fontId="10" fillId="0" borderId="27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12" fillId="0" borderId="30" xfId="0" applyNumberFormat="1" applyFont="1" applyFill="1" applyBorder="1" applyAlignment="1">
      <alignment horizontal="right"/>
    </xf>
    <xf numFmtId="188" fontId="12" fillId="0" borderId="30" xfId="0" applyNumberFormat="1" applyFont="1" applyFill="1" applyBorder="1" applyAlignment="1">
      <alignment horizontal="right"/>
    </xf>
    <xf numFmtId="3" fontId="12" fillId="0" borderId="31" xfId="0" applyNumberFormat="1" applyFont="1" applyFill="1" applyBorder="1" applyAlignment="1">
      <alignment horizontal="right"/>
    </xf>
    <xf numFmtId="3" fontId="12" fillId="0" borderId="32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6" xfId="0" applyNumberFormat="1" applyFont="1" applyFill="1" applyBorder="1" applyAlignment="1">
      <alignment horizontal="center" vertical="center" wrapText="1"/>
    </xf>
    <xf numFmtId="188" fontId="10" fillId="0" borderId="14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12" fillId="0" borderId="18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1"/>
  <sheetViews>
    <sheetView tabSelected="1" view="pageBreakPreview" zoomScale="60" workbookViewId="0" topLeftCell="A50">
      <selection activeCell="A3" sqref="A3:J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8.75390625" style="0" customWidth="1"/>
    <col min="9" max="9" width="15.00390625" style="0" customWidth="1"/>
    <col min="10" max="10" width="21.875" style="0" customWidth="1"/>
    <col min="11" max="11" width="16.6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ht="7.5" customHeight="1"/>
    <row r="2" spans="1:14" ht="9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16"/>
      <c r="L2" s="16"/>
      <c r="M2" s="16"/>
      <c r="N2" s="16"/>
    </row>
    <row r="3" spans="1:14" ht="26.25" customHeight="1">
      <c r="A3" s="90" t="s">
        <v>90</v>
      </c>
      <c r="B3" s="90"/>
      <c r="C3" s="90"/>
      <c r="D3" s="90"/>
      <c r="E3" s="90"/>
      <c r="F3" s="90"/>
      <c r="G3" s="90"/>
      <c r="H3" s="90"/>
      <c r="I3" s="90"/>
      <c r="J3" s="90"/>
      <c r="K3" s="17"/>
      <c r="L3" s="17"/>
      <c r="M3" s="17"/>
      <c r="N3" s="17"/>
    </row>
    <row r="4" spans="1:16" ht="18.75" customHeight="1" thickBot="1">
      <c r="A4" s="3"/>
      <c r="B4" s="3"/>
      <c r="C4" s="3"/>
      <c r="D4" s="3"/>
      <c r="E4" s="3"/>
      <c r="F4" s="5"/>
      <c r="G4" s="5"/>
      <c r="J4" s="9"/>
      <c r="K4" s="9" t="s">
        <v>30</v>
      </c>
      <c r="L4" s="9"/>
      <c r="N4" t="s">
        <v>0</v>
      </c>
      <c r="O4" s="1"/>
      <c r="P4" s="2"/>
    </row>
    <row r="5" spans="1:11" ht="24" customHeight="1">
      <c r="A5" s="80"/>
      <c r="B5" s="25" t="s">
        <v>14</v>
      </c>
      <c r="C5" s="25" t="s">
        <v>41</v>
      </c>
      <c r="D5" s="25" t="s">
        <v>14</v>
      </c>
      <c r="E5" s="25" t="s">
        <v>14</v>
      </c>
      <c r="F5" s="54" t="s">
        <v>12</v>
      </c>
      <c r="G5" s="57" t="s">
        <v>42</v>
      </c>
      <c r="H5" s="83" t="s">
        <v>75</v>
      </c>
      <c r="I5" s="84"/>
      <c r="J5" s="64" t="s">
        <v>42</v>
      </c>
      <c r="K5" s="66" t="s">
        <v>50</v>
      </c>
    </row>
    <row r="6" spans="1:11" ht="21.75" customHeight="1">
      <c r="A6" s="81"/>
      <c r="B6" s="26" t="s">
        <v>11</v>
      </c>
      <c r="C6" s="26" t="s">
        <v>23</v>
      </c>
      <c r="D6" s="26" t="s">
        <v>11</v>
      </c>
      <c r="E6" s="26" t="s">
        <v>11</v>
      </c>
      <c r="F6" s="55" t="s">
        <v>23</v>
      </c>
      <c r="G6" s="58" t="s">
        <v>56</v>
      </c>
      <c r="H6" s="85"/>
      <c r="I6" s="86"/>
      <c r="J6" s="65" t="s">
        <v>24</v>
      </c>
      <c r="K6" s="67" t="s">
        <v>51</v>
      </c>
    </row>
    <row r="7" spans="1:11" ht="22.5" customHeight="1">
      <c r="A7" s="81"/>
      <c r="B7" s="26" t="s">
        <v>80</v>
      </c>
      <c r="C7" s="53" t="s">
        <v>88</v>
      </c>
      <c r="D7" s="26" t="s">
        <v>80</v>
      </c>
      <c r="E7" s="26" t="s">
        <v>89</v>
      </c>
      <c r="F7" s="55" t="s">
        <v>88</v>
      </c>
      <c r="G7" s="58" t="s">
        <v>54</v>
      </c>
      <c r="H7" s="87"/>
      <c r="I7" s="88"/>
      <c r="J7" s="65" t="s">
        <v>40</v>
      </c>
      <c r="K7" s="67" t="s">
        <v>84</v>
      </c>
    </row>
    <row r="8" spans="1:11" ht="54" customHeight="1">
      <c r="A8" s="82"/>
      <c r="B8" s="51" t="s">
        <v>53</v>
      </c>
      <c r="C8" s="53" t="s">
        <v>87</v>
      </c>
      <c r="D8" s="51" t="s">
        <v>27</v>
      </c>
      <c r="E8" s="51" t="s">
        <v>81</v>
      </c>
      <c r="F8" s="56" t="s">
        <v>81</v>
      </c>
      <c r="G8" s="60" t="s">
        <v>55</v>
      </c>
      <c r="H8" s="61" t="s">
        <v>76</v>
      </c>
      <c r="I8" s="62" t="s">
        <v>73</v>
      </c>
      <c r="J8" s="59" t="s">
        <v>83</v>
      </c>
      <c r="K8" s="67" t="s">
        <v>52</v>
      </c>
    </row>
    <row r="9" spans="1:11" ht="23.25" customHeight="1">
      <c r="A9" s="22" t="s">
        <v>16</v>
      </c>
      <c r="B9" s="10"/>
      <c r="C9" s="11"/>
      <c r="D9" s="11"/>
      <c r="E9" s="12"/>
      <c r="F9" s="12"/>
      <c r="G9" s="12"/>
      <c r="H9" s="11"/>
      <c r="I9" s="12"/>
      <c r="J9" s="12"/>
      <c r="K9" s="19"/>
    </row>
    <row r="10" spans="1:11" ht="21.75" customHeight="1">
      <c r="A10" s="23" t="s">
        <v>15</v>
      </c>
      <c r="B10" s="13"/>
      <c r="C10" s="14"/>
      <c r="D10" s="14"/>
      <c r="E10" s="15"/>
      <c r="F10" s="15"/>
      <c r="G10" s="15"/>
      <c r="H10" s="14"/>
      <c r="I10" s="15"/>
      <c r="J10" s="18"/>
      <c r="K10" s="20"/>
    </row>
    <row r="11" spans="1:11" ht="24.75" customHeight="1">
      <c r="A11" s="70" t="s">
        <v>32</v>
      </c>
      <c r="B11" s="27">
        <v>158746600</v>
      </c>
      <c r="C11" s="28">
        <v>30513949.28</v>
      </c>
      <c r="D11" s="28">
        <v>158746600</v>
      </c>
      <c r="E11" s="28">
        <v>39686600</v>
      </c>
      <c r="F11" s="28">
        <v>39896575.31</v>
      </c>
      <c r="G11" s="28">
        <f aca="true" t="shared" si="0" ref="G11:G52">F11-B11</f>
        <v>-118850024.69</v>
      </c>
      <c r="H11" s="28">
        <f>F11-E11</f>
        <v>209975.31000000238</v>
      </c>
      <c r="I11" s="29">
        <f>IF(E11=0,0,F11/E11*100)</f>
        <v>100.52908364536141</v>
      </c>
      <c r="J11" s="30">
        <f aca="true" t="shared" si="1" ref="J11:J52">F11-C11</f>
        <v>9382626.030000001</v>
      </c>
      <c r="K11" s="31">
        <f aca="true" t="shared" si="2" ref="K11:K52">D11-B11</f>
        <v>0</v>
      </c>
    </row>
    <row r="12" spans="1:11" ht="24.75" customHeight="1">
      <c r="A12" s="70" t="s">
        <v>9</v>
      </c>
      <c r="B12" s="27">
        <v>594800</v>
      </c>
      <c r="C12" s="28">
        <v>364062.1</v>
      </c>
      <c r="D12" s="28">
        <v>594800</v>
      </c>
      <c r="E12" s="28">
        <v>148700</v>
      </c>
      <c r="F12" s="28">
        <v>305575.74</v>
      </c>
      <c r="G12" s="28">
        <f t="shared" si="0"/>
        <v>-289224.26</v>
      </c>
      <c r="H12" s="28">
        <f aca="true" t="shared" si="3" ref="H12:H42">F12-E12</f>
        <v>156875.74</v>
      </c>
      <c r="I12" s="29">
        <f aca="true" t="shared" si="4" ref="I12:I33">IF(E12=0,0,F12/E12*100)</f>
        <v>205.49814391392064</v>
      </c>
      <c r="J12" s="30">
        <f t="shared" si="1"/>
        <v>-58486.359999999986</v>
      </c>
      <c r="K12" s="31">
        <f t="shared" si="2"/>
        <v>0</v>
      </c>
    </row>
    <row r="13" spans="1:11" ht="24.75" customHeight="1">
      <c r="A13" s="73" t="s">
        <v>66</v>
      </c>
      <c r="B13" s="32">
        <v>0</v>
      </c>
      <c r="C13" s="28">
        <v>0</v>
      </c>
      <c r="D13" s="28">
        <v>0</v>
      </c>
      <c r="E13" s="28">
        <v>0</v>
      </c>
      <c r="F13" s="28">
        <v>0</v>
      </c>
      <c r="G13" s="28">
        <f t="shared" si="0"/>
        <v>0</v>
      </c>
      <c r="H13" s="28">
        <f t="shared" si="3"/>
        <v>0</v>
      </c>
      <c r="I13" s="29">
        <f t="shared" si="4"/>
        <v>0</v>
      </c>
      <c r="J13" s="30">
        <f t="shared" si="1"/>
        <v>0</v>
      </c>
      <c r="K13" s="31">
        <f t="shared" si="2"/>
        <v>0</v>
      </c>
    </row>
    <row r="14" spans="1:11" ht="91.5" customHeight="1">
      <c r="A14" s="73" t="s">
        <v>63</v>
      </c>
      <c r="B14" s="32">
        <v>0</v>
      </c>
      <c r="C14" s="28">
        <v>138.98</v>
      </c>
      <c r="D14" s="28">
        <v>0</v>
      </c>
      <c r="E14" s="28">
        <v>0</v>
      </c>
      <c r="F14" s="28">
        <v>91.07</v>
      </c>
      <c r="G14" s="28">
        <f t="shared" si="0"/>
        <v>91.07</v>
      </c>
      <c r="H14" s="28">
        <f t="shared" si="3"/>
        <v>91.07</v>
      </c>
      <c r="I14" s="29">
        <f t="shared" si="4"/>
        <v>0</v>
      </c>
      <c r="J14" s="30">
        <f t="shared" si="1"/>
        <v>-47.91</v>
      </c>
      <c r="K14" s="31">
        <f t="shared" si="2"/>
        <v>0</v>
      </c>
    </row>
    <row r="15" spans="1:11" ht="68.25" customHeight="1">
      <c r="A15" s="73" t="s">
        <v>86</v>
      </c>
      <c r="B15" s="32">
        <v>0</v>
      </c>
      <c r="C15" s="28">
        <v>0</v>
      </c>
      <c r="D15" s="28">
        <v>0</v>
      </c>
      <c r="E15" s="28">
        <v>0</v>
      </c>
      <c r="F15" s="28">
        <v>23729.18</v>
      </c>
      <c r="G15" s="28">
        <f t="shared" si="0"/>
        <v>23729.18</v>
      </c>
      <c r="H15" s="28">
        <f t="shared" si="3"/>
        <v>23729.18</v>
      </c>
      <c r="I15" s="29">
        <f t="shared" si="4"/>
        <v>0</v>
      </c>
      <c r="J15" s="30">
        <f t="shared" si="1"/>
        <v>23729.18</v>
      </c>
      <c r="K15" s="31">
        <f t="shared" si="2"/>
        <v>0</v>
      </c>
    </row>
    <row r="16" spans="1:11" ht="48" customHeight="1">
      <c r="A16" s="73" t="s">
        <v>48</v>
      </c>
      <c r="B16" s="32">
        <v>1734000</v>
      </c>
      <c r="C16" s="28">
        <v>396471.39</v>
      </c>
      <c r="D16" s="28">
        <v>1734000</v>
      </c>
      <c r="E16" s="28">
        <v>433500</v>
      </c>
      <c r="F16" s="28">
        <v>0</v>
      </c>
      <c r="G16" s="28">
        <f t="shared" si="0"/>
        <v>-1734000</v>
      </c>
      <c r="H16" s="28">
        <f t="shared" si="3"/>
        <v>-433500</v>
      </c>
      <c r="I16" s="29">
        <f t="shared" si="4"/>
        <v>0</v>
      </c>
      <c r="J16" s="30">
        <f t="shared" si="1"/>
        <v>-396471.39</v>
      </c>
      <c r="K16" s="31">
        <f t="shared" si="2"/>
        <v>0</v>
      </c>
    </row>
    <row r="17" spans="1:11" ht="48" customHeight="1">
      <c r="A17" s="73" t="s">
        <v>49</v>
      </c>
      <c r="B17" s="32">
        <v>7164500</v>
      </c>
      <c r="C17" s="28">
        <v>1292769.9</v>
      </c>
      <c r="D17" s="28">
        <v>7164500</v>
      </c>
      <c r="E17" s="28">
        <v>1791100</v>
      </c>
      <c r="F17" s="28">
        <v>0</v>
      </c>
      <c r="G17" s="28">
        <f t="shared" si="0"/>
        <v>-7164500</v>
      </c>
      <c r="H17" s="28">
        <f t="shared" si="3"/>
        <v>-1791100</v>
      </c>
      <c r="I17" s="29">
        <f t="shared" si="4"/>
        <v>0</v>
      </c>
      <c r="J17" s="30">
        <f t="shared" si="1"/>
        <v>-1292769.9</v>
      </c>
      <c r="K17" s="31">
        <f t="shared" si="2"/>
        <v>0</v>
      </c>
    </row>
    <row r="18" spans="1:11" ht="44.25" customHeight="1">
      <c r="A18" s="75" t="s">
        <v>39</v>
      </c>
      <c r="B18" s="33">
        <v>8315000</v>
      </c>
      <c r="C18" s="28">
        <v>1759385.77</v>
      </c>
      <c r="D18" s="28">
        <v>8315000</v>
      </c>
      <c r="E18" s="28">
        <v>2078700</v>
      </c>
      <c r="F18" s="28">
        <v>2133589.55</v>
      </c>
      <c r="G18" s="28">
        <f t="shared" si="0"/>
        <v>-6181410.45</v>
      </c>
      <c r="H18" s="28">
        <f t="shared" si="3"/>
        <v>54889.549999999814</v>
      </c>
      <c r="I18" s="29">
        <f t="shared" si="4"/>
        <v>102.64057102997064</v>
      </c>
      <c r="J18" s="30">
        <f t="shared" si="1"/>
        <v>374203.7799999998</v>
      </c>
      <c r="K18" s="31">
        <f t="shared" si="2"/>
        <v>0</v>
      </c>
    </row>
    <row r="19" spans="1:11" ht="24.75" customHeight="1" hidden="1">
      <c r="A19" s="75" t="s">
        <v>69</v>
      </c>
      <c r="B19" s="33"/>
      <c r="C19" s="28"/>
      <c r="D19" s="28"/>
      <c r="E19" s="28"/>
      <c r="F19" s="28"/>
      <c r="G19" s="28">
        <f t="shared" si="0"/>
        <v>0</v>
      </c>
      <c r="H19" s="28">
        <f t="shared" si="3"/>
        <v>0</v>
      </c>
      <c r="I19" s="29">
        <f t="shared" si="4"/>
        <v>0</v>
      </c>
      <c r="J19" s="30">
        <f t="shared" si="1"/>
        <v>0</v>
      </c>
      <c r="K19" s="31">
        <f t="shared" si="2"/>
        <v>0</v>
      </c>
    </row>
    <row r="20" spans="1:11" ht="46.5" customHeight="1">
      <c r="A20" s="76" t="s">
        <v>38</v>
      </c>
      <c r="B20" s="33">
        <v>0</v>
      </c>
      <c r="C20" s="28">
        <v>8688.29</v>
      </c>
      <c r="D20" s="28">
        <v>0</v>
      </c>
      <c r="E20" s="28">
        <v>0</v>
      </c>
      <c r="F20" s="28">
        <v>0</v>
      </c>
      <c r="G20" s="28">
        <f t="shared" si="0"/>
        <v>0</v>
      </c>
      <c r="H20" s="28">
        <f t="shared" si="3"/>
        <v>0</v>
      </c>
      <c r="I20" s="29">
        <f t="shared" si="4"/>
        <v>0</v>
      </c>
      <c r="J20" s="30">
        <f t="shared" si="1"/>
        <v>-8688.29</v>
      </c>
      <c r="K20" s="31">
        <f t="shared" si="2"/>
        <v>0</v>
      </c>
    </row>
    <row r="21" spans="1:11" ht="25.5" customHeight="1">
      <c r="A21" s="70" t="s">
        <v>20</v>
      </c>
      <c r="B21" s="27">
        <v>39000</v>
      </c>
      <c r="C21" s="28">
        <v>6652.15</v>
      </c>
      <c r="D21" s="28">
        <v>39000</v>
      </c>
      <c r="E21" s="28">
        <v>9800</v>
      </c>
      <c r="F21" s="28">
        <v>18043.57</v>
      </c>
      <c r="G21" s="28">
        <f t="shared" si="0"/>
        <v>-20956.43</v>
      </c>
      <c r="H21" s="28">
        <f t="shared" si="3"/>
        <v>8243.57</v>
      </c>
      <c r="I21" s="29">
        <f t="shared" si="4"/>
        <v>184.1180612244898</v>
      </c>
      <c r="J21" s="30">
        <f t="shared" si="1"/>
        <v>11391.42</v>
      </c>
      <c r="K21" s="31">
        <f t="shared" si="2"/>
        <v>0</v>
      </c>
    </row>
    <row r="22" spans="1:11" ht="69" customHeight="1">
      <c r="A22" s="68" t="s">
        <v>64</v>
      </c>
      <c r="B22" s="27">
        <v>0</v>
      </c>
      <c r="C22" s="28">
        <v>30200</v>
      </c>
      <c r="D22" s="28">
        <v>0</v>
      </c>
      <c r="E22" s="28">
        <v>0</v>
      </c>
      <c r="F22" s="28">
        <v>53180</v>
      </c>
      <c r="G22" s="28">
        <f t="shared" si="0"/>
        <v>53180</v>
      </c>
      <c r="H22" s="28">
        <f t="shared" si="3"/>
        <v>53180</v>
      </c>
      <c r="I22" s="29">
        <f t="shared" si="4"/>
        <v>0</v>
      </c>
      <c r="J22" s="30">
        <f t="shared" si="1"/>
        <v>22980</v>
      </c>
      <c r="K22" s="31">
        <f t="shared" si="2"/>
        <v>0</v>
      </c>
    </row>
    <row r="23" spans="1:11" ht="50.25" customHeight="1">
      <c r="A23" s="73" t="s">
        <v>25</v>
      </c>
      <c r="B23" s="33">
        <v>90700</v>
      </c>
      <c r="C23" s="28">
        <v>12310</v>
      </c>
      <c r="D23" s="28">
        <v>90700</v>
      </c>
      <c r="E23" s="28">
        <v>22700</v>
      </c>
      <c r="F23" s="28">
        <v>19473</v>
      </c>
      <c r="G23" s="28">
        <f t="shared" si="0"/>
        <v>-71227</v>
      </c>
      <c r="H23" s="28">
        <f t="shared" si="3"/>
        <v>-3227</v>
      </c>
      <c r="I23" s="29">
        <f t="shared" si="4"/>
        <v>85.78414096916299</v>
      </c>
      <c r="J23" s="30">
        <f t="shared" si="1"/>
        <v>7163</v>
      </c>
      <c r="K23" s="31">
        <f t="shared" si="2"/>
        <v>0</v>
      </c>
    </row>
    <row r="24" spans="1:12" ht="25.5" customHeight="1">
      <c r="A24" s="68" t="s">
        <v>18</v>
      </c>
      <c r="B24" s="27">
        <v>3325000</v>
      </c>
      <c r="C24" s="28">
        <v>812163.24</v>
      </c>
      <c r="D24" s="28">
        <v>3325000</v>
      </c>
      <c r="E24" s="28">
        <v>831200</v>
      </c>
      <c r="F24" s="28">
        <v>841500.91</v>
      </c>
      <c r="G24" s="28">
        <f t="shared" si="0"/>
        <v>-2483499.09</v>
      </c>
      <c r="H24" s="28">
        <f t="shared" si="3"/>
        <v>10300.910000000033</v>
      </c>
      <c r="I24" s="29">
        <f t="shared" si="4"/>
        <v>101.23928176130896</v>
      </c>
      <c r="J24" s="30">
        <f t="shared" si="1"/>
        <v>29337.670000000042</v>
      </c>
      <c r="K24" s="31">
        <f t="shared" si="2"/>
        <v>0</v>
      </c>
      <c r="L24" s="5"/>
    </row>
    <row r="25" spans="1:11" ht="48" customHeight="1">
      <c r="A25" s="68" t="s">
        <v>26</v>
      </c>
      <c r="B25" s="34">
        <v>375400</v>
      </c>
      <c r="C25" s="28">
        <v>99402</v>
      </c>
      <c r="D25" s="28">
        <v>375400</v>
      </c>
      <c r="E25" s="28">
        <v>93900</v>
      </c>
      <c r="F25" s="28">
        <v>66020</v>
      </c>
      <c r="G25" s="28">
        <f t="shared" si="0"/>
        <v>-309380</v>
      </c>
      <c r="H25" s="28">
        <f t="shared" si="3"/>
        <v>-27880</v>
      </c>
      <c r="I25" s="29">
        <f t="shared" si="4"/>
        <v>70.30883919062832</v>
      </c>
      <c r="J25" s="30">
        <f t="shared" si="1"/>
        <v>-33382</v>
      </c>
      <c r="K25" s="31">
        <f t="shared" si="2"/>
        <v>0</v>
      </c>
    </row>
    <row r="26" spans="1:11" ht="145.5" customHeight="1">
      <c r="A26" s="77" t="s">
        <v>65</v>
      </c>
      <c r="B26" s="34">
        <v>0</v>
      </c>
      <c r="C26" s="28">
        <v>0</v>
      </c>
      <c r="D26" s="28">
        <v>0</v>
      </c>
      <c r="E26" s="28">
        <v>0</v>
      </c>
      <c r="F26" s="28">
        <v>1920</v>
      </c>
      <c r="G26" s="28">
        <f t="shared" si="0"/>
        <v>1920</v>
      </c>
      <c r="H26" s="28">
        <f t="shared" si="3"/>
        <v>1920</v>
      </c>
      <c r="I26" s="29">
        <f t="shared" si="4"/>
        <v>0</v>
      </c>
      <c r="J26" s="30">
        <f t="shared" si="1"/>
        <v>1920</v>
      </c>
      <c r="K26" s="31">
        <f t="shared" si="2"/>
        <v>0</v>
      </c>
    </row>
    <row r="27" spans="1:13" ht="68.25" customHeight="1">
      <c r="A27" s="68" t="s">
        <v>74</v>
      </c>
      <c r="B27" s="27">
        <v>1000000</v>
      </c>
      <c r="C27" s="28">
        <v>1018446.27</v>
      </c>
      <c r="D27" s="28">
        <v>1000000</v>
      </c>
      <c r="E27" s="28">
        <v>250000</v>
      </c>
      <c r="F27" s="28">
        <v>1034982.47</v>
      </c>
      <c r="G27" s="28">
        <f t="shared" si="0"/>
        <v>34982.46999999997</v>
      </c>
      <c r="H27" s="28">
        <f t="shared" si="3"/>
        <v>784982.47</v>
      </c>
      <c r="I27" s="29">
        <f t="shared" si="4"/>
        <v>413.99298799999997</v>
      </c>
      <c r="J27" s="30">
        <f t="shared" si="1"/>
        <v>16536.199999999953</v>
      </c>
      <c r="K27" s="31">
        <f t="shared" si="2"/>
        <v>0</v>
      </c>
      <c r="L27" s="5"/>
      <c r="M27" s="5"/>
    </row>
    <row r="28" spans="1:13" ht="24.75" customHeight="1">
      <c r="A28" s="72" t="s">
        <v>17</v>
      </c>
      <c r="B28" s="32">
        <v>46300</v>
      </c>
      <c r="C28" s="28">
        <v>10270.07</v>
      </c>
      <c r="D28" s="28">
        <v>46300</v>
      </c>
      <c r="E28" s="28">
        <v>11500</v>
      </c>
      <c r="F28" s="28">
        <v>8910.96</v>
      </c>
      <c r="G28" s="28">
        <f t="shared" si="0"/>
        <v>-37389.04</v>
      </c>
      <c r="H28" s="28">
        <f t="shared" si="3"/>
        <v>-2589.040000000001</v>
      </c>
      <c r="I28" s="29">
        <f t="shared" si="4"/>
        <v>77.48660869565217</v>
      </c>
      <c r="J28" s="30">
        <f t="shared" si="1"/>
        <v>-1359.1100000000006</v>
      </c>
      <c r="K28" s="31">
        <f t="shared" si="2"/>
        <v>0</v>
      </c>
      <c r="L28" s="5"/>
      <c r="M28" s="5"/>
    </row>
    <row r="29" spans="1:13" ht="24.75" customHeight="1">
      <c r="A29" s="70" t="s">
        <v>7</v>
      </c>
      <c r="B29" s="27">
        <v>728200</v>
      </c>
      <c r="C29" s="28">
        <v>174195.12</v>
      </c>
      <c r="D29" s="28">
        <v>728200</v>
      </c>
      <c r="E29" s="28">
        <v>182000</v>
      </c>
      <c r="F29" s="28">
        <v>246180.46</v>
      </c>
      <c r="G29" s="28">
        <f t="shared" si="0"/>
        <v>-482019.54000000004</v>
      </c>
      <c r="H29" s="28">
        <f t="shared" si="3"/>
        <v>64180.45999999999</v>
      </c>
      <c r="I29" s="29">
        <f t="shared" si="4"/>
        <v>135.263989010989</v>
      </c>
      <c r="J29" s="30">
        <f t="shared" si="1"/>
        <v>71985.34</v>
      </c>
      <c r="K29" s="31">
        <f t="shared" si="2"/>
        <v>0</v>
      </c>
      <c r="L29" s="5"/>
      <c r="M29" s="5"/>
    </row>
    <row r="30" spans="1:13" ht="102" customHeight="1">
      <c r="A30" s="78" t="s">
        <v>29</v>
      </c>
      <c r="B30" s="35">
        <v>0</v>
      </c>
      <c r="C30" s="28">
        <v>20418</v>
      </c>
      <c r="D30" s="28">
        <v>0</v>
      </c>
      <c r="E30" s="28">
        <v>0</v>
      </c>
      <c r="F30" s="28">
        <v>76200.53</v>
      </c>
      <c r="G30" s="28">
        <f t="shared" si="0"/>
        <v>76200.53</v>
      </c>
      <c r="H30" s="28">
        <f t="shared" si="3"/>
        <v>76200.53</v>
      </c>
      <c r="I30" s="29">
        <f t="shared" si="4"/>
        <v>0</v>
      </c>
      <c r="J30" s="30">
        <f t="shared" si="1"/>
        <v>55782.53</v>
      </c>
      <c r="K30" s="31">
        <f t="shared" si="2"/>
        <v>0</v>
      </c>
      <c r="L30" s="5"/>
      <c r="M30" s="5"/>
    </row>
    <row r="31" spans="1:13" ht="24.75" customHeight="1">
      <c r="A31" s="70" t="s">
        <v>8</v>
      </c>
      <c r="B31" s="27">
        <v>0</v>
      </c>
      <c r="C31" s="28">
        <v>0</v>
      </c>
      <c r="D31" s="28">
        <v>0</v>
      </c>
      <c r="E31" s="28">
        <v>0</v>
      </c>
      <c r="F31" s="28">
        <v>0</v>
      </c>
      <c r="G31" s="28">
        <f t="shared" si="0"/>
        <v>0</v>
      </c>
      <c r="H31" s="28">
        <f t="shared" si="3"/>
        <v>0</v>
      </c>
      <c r="I31" s="29">
        <f t="shared" si="4"/>
        <v>0</v>
      </c>
      <c r="J31" s="30">
        <f t="shared" si="1"/>
        <v>0</v>
      </c>
      <c r="K31" s="31">
        <f t="shared" si="2"/>
        <v>0</v>
      </c>
      <c r="L31" s="5"/>
      <c r="M31" s="5"/>
    </row>
    <row r="32" spans="1:13" ht="48" customHeight="1">
      <c r="A32" s="68" t="s">
        <v>13</v>
      </c>
      <c r="B32" s="34">
        <v>0</v>
      </c>
      <c r="C32" s="28">
        <v>567.6</v>
      </c>
      <c r="D32" s="28">
        <v>0</v>
      </c>
      <c r="E32" s="28">
        <v>0</v>
      </c>
      <c r="F32" s="28">
        <v>0</v>
      </c>
      <c r="G32" s="28">
        <f t="shared" si="0"/>
        <v>0</v>
      </c>
      <c r="H32" s="28">
        <f t="shared" si="3"/>
        <v>0</v>
      </c>
      <c r="I32" s="29">
        <f t="shared" si="4"/>
        <v>0</v>
      </c>
      <c r="J32" s="30">
        <f t="shared" si="1"/>
        <v>-567.6</v>
      </c>
      <c r="K32" s="31">
        <f t="shared" si="2"/>
        <v>0</v>
      </c>
      <c r="L32" s="5"/>
      <c r="M32" s="5"/>
    </row>
    <row r="33" spans="1:13" ht="24.75" customHeight="1">
      <c r="A33" s="70" t="s">
        <v>10</v>
      </c>
      <c r="B33" s="27">
        <v>0</v>
      </c>
      <c r="C33" s="28">
        <v>1628.88</v>
      </c>
      <c r="D33" s="28">
        <v>0</v>
      </c>
      <c r="E33" s="28">
        <v>0</v>
      </c>
      <c r="F33" s="28">
        <v>1628.88</v>
      </c>
      <c r="G33" s="28">
        <f t="shared" si="0"/>
        <v>1628.88</v>
      </c>
      <c r="H33" s="28">
        <f t="shared" si="3"/>
        <v>1628.88</v>
      </c>
      <c r="I33" s="29">
        <f t="shared" si="4"/>
        <v>0</v>
      </c>
      <c r="J33" s="30">
        <f t="shared" si="1"/>
        <v>0</v>
      </c>
      <c r="K33" s="31">
        <f t="shared" si="2"/>
        <v>0</v>
      </c>
      <c r="L33" s="5"/>
      <c r="M33" s="5"/>
    </row>
    <row r="34" spans="1:13" ht="24.75" customHeight="1">
      <c r="A34" s="21" t="s">
        <v>22</v>
      </c>
      <c r="B34" s="36">
        <f>B35+B39+B40+B41+B42</f>
        <v>98775400</v>
      </c>
      <c r="C34" s="37">
        <f>C35+C39+C40+C41+C42</f>
        <v>14724789.239999998</v>
      </c>
      <c r="D34" s="37">
        <f>D35+D39+D40+D41+D42</f>
        <v>98775400</v>
      </c>
      <c r="E34" s="37">
        <f>E35+E39+E40+E41+E42</f>
        <v>24693900</v>
      </c>
      <c r="F34" s="37">
        <f>F35+F39+F40+F41+F42</f>
        <v>29921231.199999996</v>
      </c>
      <c r="G34" s="37">
        <f t="shared" si="0"/>
        <v>-68854168.80000001</v>
      </c>
      <c r="H34" s="37">
        <f t="shared" si="3"/>
        <v>5227331.1999999955</v>
      </c>
      <c r="I34" s="38">
        <f aca="true" t="shared" si="5" ref="I34:I68">IF(E34=0,0,F34/E34*100)</f>
        <v>121.16851206168324</v>
      </c>
      <c r="J34" s="39">
        <f t="shared" si="1"/>
        <v>15196441.959999997</v>
      </c>
      <c r="K34" s="40">
        <f t="shared" si="2"/>
        <v>0</v>
      </c>
      <c r="L34" s="5"/>
      <c r="M34" s="5"/>
    </row>
    <row r="35" spans="1:13" ht="24" customHeight="1">
      <c r="A35" s="72" t="s">
        <v>33</v>
      </c>
      <c r="B35" s="32">
        <f>B36+B37+B38</f>
        <v>66834000</v>
      </c>
      <c r="C35" s="28">
        <f>C36+C37+C38</f>
        <v>7267407.84</v>
      </c>
      <c r="D35" s="28">
        <f>D36+D37+D38</f>
        <v>66834000</v>
      </c>
      <c r="E35" s="28">
        <f>E36+E37+E38</f>
        <v>16708600</v>
      </c>
      <c r="F35" s="28">
        <f>F36+F37+F38</f>
        <v>19896716.2</v>
      </c>
      <c r="G35" s="28">
        <f t="shared" si="0"/>
        <v>-46937283.8</v>
      </c>
      <c r="H35" s="28">
        <f t="shared" si="3"/>
        <v>3188116.1999999993</v>
      </c>
      <c r="I35" s="29">
        <f t="shared" si="5"/>
        <v>119.08069018349832</v>
      </c>
      <c r="J35" s="41">
        <f t="shared" si="1"/>
        <v>12629308.36</v>
      </c>
      <c r="K35" s="31">
        <f t="shared" si="2"/>
        <v>0</v>
      </c>
      <c r="L35" s="5"/>
      <c r="M35" s="5"/>
    </row>
    <row r="36" spans="1:13" ht="48" customHeight="1">
      <c r="A36" s="73" t="s">
        <v>31</v>
      </c>
      <c r="B36" s="33">
        <v>6922000</v>
      </c>
      <c r="C36" s="28">
        <v>378269.99</v>
      </c>
      <c r="D36" s="28">
        <v>6922000</v>
      </c>
      <c r="E36" s="28">
        <v>1730500</v>
      </c>
      <c r="F36" s="28">
        <v>1063414.79</v>
      </c>
      <c r="G36" s="28">
        <f t="shared" si="0"/>
        <v>-5858585.21</v>
      </c>
      <c r="H36" s="28">
        <f t="shared" si="3"/>
        <v>-667085.21</v>
      </c>
      <c r="I36" s="29">
        <f t="shared" si="5"/>
        <v>61.45130251372436</v>
      </c>
      <c r="J36" s="41">
        <f t="shared" si="1"/>
        <v>685144.8</v>
      </c>
      <c r="K36" s="31">
        <f t="shared" si="2"/>
        <v>0</v>
      </c>
      <c r="L36" s="5"/>
      <c r="M36" s="5"/>
    </row>
    <row r="37" spans="1:13" ht="24" customHeight="1">
      <c r="A37" s="74" t="s">
        <v>19</v>
      </c>
      <c r="B37" s="32">
        <v>59812000</v>
      </c>
      <c r="C37" s="28">
        <v>6857887.85</v>
      </c>
      <c r="D37" s="28">
        <v>59812000</v>
      </c>
      <c r="E37" s="28">
        <v>14953100</v>
      </c>
      <c r="F37" s="28">
        <v>18814551.41</v>
      </c>
      <c r="G37" s="28">
        <f t="shared" si="0"/>
        <v>-40997448.59</v>
      </c>
      <c r="H37" s="28">
        <f t="shared" si="3"/>
        <v>3861451.41</v>
      </c>
      <c r="I37" s="29">
        <f t="shared" si="5"/>
        <v>125.82375166353465</v>
      </c>
      <c r="J37" s="41">
        <f t="shared" si="1"/>
        <v>11956663.56</v>
      </c>
      <c r="K37" s="31">
        <f t="shared" si="2"/>
        <v>0</v>
      </c>
      <c r="L37" s="5"/>
      <c r="M37" s="5"/>
    </row>
    <row r="38" spans="1:13" ht="24" customHeight="1">
      <c r="A38" s="74" t="s">
        <v>28</v>
      </c>
      <c r="B38" s="32">
        <v>100000</v>
      </c>
      <c r="C38" s="28">
        <v>31250</v>
      </c>
      <c r="D38" s="28">
        <v>100000</v>
      </c>
      <c r="E38" s="28">
        <v>25000</v>
      </c>
      <c r="F38" s="28">
        <v>18750</v>
      </c>
      <c r="G38" s="28">
        <f t="shared" si="0"/>
        <v>-81250</v>
      </c>
      <c r="H38" s="28">
        <f t="shared" si="3"/>
        <v>-6250</v>
      </c>
      <c r="I38" s="29">
        <f t="shared" si="5"/>
        <v>75</v>
      </c>
      <c r="J38" s="41">
        <f t="shared" si="1"/>
        <v>-12500</v>
      </c>
      <c r="K38" s="31">
        <f t="shared" si="2"/>
        <v>0</v>
      </c>
      <c r="L38" s="5"/>
      <c r="M38" s="5"/>
    </row>
    <row r="39" spans="1:13" ht="24" customHeight="1">
      <c r="A39" s="72" t="s">
        <v>34</v>
      </c>
      <c r="B39" s="32">
        <v>12800</v>
      </c>
      <c r="C39" s="28">
        <v>3000</v>
      </c>
      <c r="D39" s="28">
        <v>12800</v>
      </c>
      <c r="E39" s="28">
        <v>3200</v>
      </c>
      <c r="F39" s="28">
        <v>18649.99</v>
      </c>
      <c r="G39" s="28">
        <f t="shared" si="0"/>
        <v>5849.990000000002</v>
      </c>
      <c r="H39" s="28">
        <f t="shared" si="3"/>
        <v>15449.990000000002</v>
      </c>
      <c r="I39" s="29">
        <f t="shared" si="5"/>
        <v>582.8121875</v>
      </c>
      <c r="J39" s="41">
        <f t="shared" si="1"/>
        <v>15649.990000000002</v>
      </c>
      <c r="K39" s="31">
        <f t="shared" si="2"/>
        <v>0</v>
      </c>
      <c r="L39" s="5"/>
      <c r="M39" s="5"/>
    </row>
    <row r="40" spans="1:11" ht="24" customHeight="1">
      <c r="A40" s="72" t="s">
        <v>35</v>
      </c>
      <c r="B40" s="32">
        <v>21300</v>
      </c>
      <c r="C40" s="28">
        <v>4143.8</v>
      </c>
      <c r="D40" s="28">
        <v>21300</v>
      </c>
      <c r="E40" s="28">
        <v>5300</v>
      </c>
      <c r="F40" s="28">
        <v>18000</v>
      </c>
      <c r="G40" s="28">
        <f t="shared" si="0"/>
        <v>-3300</v>
      </c>
      <c r="H40" s="28">
        <f t="shared" si="3"/>
        <v>12700</v>
      </c>
      <c r="I40" s="29">
        <f t="shared" si="5"/>
        <v>339.62264150943395</v>
      </c>
      <c r="J40" s="41">
        <f t="shared" si="1"/>
        <v>13856.2</v>
      </c>
      <c r="K40" s="31">
        <f t="shared" si="2"/>
        <v>0</v>
      </c>
    </row>
    <row r="41" spans="1:11" ht="48" customHeight="1">
      <c r="A41" s="73" t="s">
        <v>36</v>
      </c>
      <c r="B41" s="33">
        <v>0</v>
      </c>
      <c r="C41" s="28">
        <v>0</v>
      </c>
      <c r="D41" s="28">
        <v>0</v>
      </c>
      <c r="E41" s="28">
        <v>0</v>
      </c>
      <c r="F41" s="28">
        <v>0</v>
      </c>
      <c r="G41" s="28">
        <f t="shared" si="0"/>
        <v>0</v>
      </c>
      <c r="H41" s="28">
        <f t="shared" si="3"/>
        <v>0</v>
      </c>
      <c r="I41" s="29">
        <f t="shared" si="5"/>
        <v>0</v>
      </c>
      <c r="J41" s="41">
        <f t="shared" si="1"/>
        <v>0</v>
      </c>
      <c r="K41" s="31">
        <f t="shared" si="2"/>
        <v>0</v>
      </c>
    </row>
    <row r="42" spans="1:11" ht="24" customHeight="1">
      <c r="A42" s="70" t="s">
        <v>37</v>
      </c>
      <c r="B42" s="27">
        <v>31907300</v>
      </c>
      <c r="C42" s="28">
        <v>7450237.6</v>
      </c>
      <c r="D42" s="28">
        <v>31907300</v>
      </c>
      <c r="E42" s="28">
        <v>7976800</v>
      </c>
      <c r="F42" s="28">
        <v>9987865.01</v>
      </c>
      <c r="G42" s="28">
        <f t="shared" si="0"/>
        <v>-21919434.990000002</v>
      </c>
      <c r="H42" s="28">
        <f t="shared" si="3"/>
        <v>2011065.0099999998</v>
      </c>
      <c r="I42" s="29">
        <f t="shared" si="5"/>
        <v>125.21142575970315</v>
      </c>
      <c r="J42" s="41">
        <f t="shared" si="1"/>
        <v>2537627.41</v>
      </c>
      <c r="K42" s="31">
        <f t="shared" si="2"/>
        <v>0</v>
      </c>
    </row>
    <row r="43" spans="1:11" ht="24.75" customHeight="1">
      <c r="A43" s="21" t="s">
        <v>1</v>
      </c>
      <c r="B43" s="36">
        <f>B11+B12+B13+B14+B15+B16+B17+B18+B19+B20+B21+B22+B23+B24+B25+B26+B27+B28+B29+B30+B31+B32+B33+B34</f>
        <v>280934900</v>
      </c>
      <c r="C43" s="36">
        <f>C11+C12+C13+C14+C15+C16+C17+C18+C19+C20+C21+C22+C23+C24+C25+C26+C27+C28+C29+C30+C31+C32+C33+C34</f>
        <v>51246508.28</v>
      </c>
      <c r="D43" s="36">
        <f>D11+D12+D13+D14+D15+D16+D17+D18+D19+D20+D21+D22+D23+D24+D25+D26+D27+D28+D29+D30+D31+D32+D33+D34</f>
        <v>280934900</v>
      </c>
      <c r="E43" s="36">
        <f>E11+E12+E13+E14+E15+E16+E17+E18+E19+E20+E21+E22+E23+E24+E25+E26+E27+E28+E29+E30+E31+E32+E33+E34</f>
        <v>70233600</v>
      </c>
      <c r="F43" s="36">
        <f>F11+F12+F13+F14+F15+F16+F17+F18+F19+F20+F21+F22+F23+F24+F25+F26+F27+F28+F29+F30+F31+F32+F33+F34</f>
        <v>74648832.83</v>
      </c>
      <c r="G43" s="36">
        <f>G11+G12+G13+G15+G16+G14+G17+G18+G19+G20+G21+G22+G23+G24+G25+G26+G27+G28+G29+G30+G31+G32+G33+G34</f>
        <v>-206286067.17000002</v>
      </c>
      <c r="H43" s="37">
        <f aca="true" t="shared" si="6" ref="H43:H68">F43-E43</f>
        <v>4415232.829999998</v>
      </c>
      <c r="I43" s="38">
        <f t="shared" si="5"/>
        <v>106.28649653442226</v>
      </c>
      <c r="J43" s="39">
        <f t="shared" si="1"/>
        <v>23402324.549999997</v>
      </c>
      <c r="K43" s="40">
        <f t="shared" si="2"/>
        <v>0</v>
      </c>
    </row>
    <row r="44" spans="1:11" ht="24.75" customHeight="1">
      <c r="A44" s="69" t="s">
        <v>72</v>
      </c>
      <c r="B44" s="36">
        <f aca="true" t="shared" si="7" ref="B44:G44">B45+B50+B51+B46</f>
        <v>372469900</v>
      </c>
      <c r="C44" s="36">
        <f t="shared" si="7"/>
        <v>154601232.9</v>
      </c>
      <c r="D44" s="36">
        <f t="shared" si="7"/>
        <v>380252750</v>
      </c>
      <c r="E44" s="36">
        <f t="shared" si="7"/>
        <v>117616008.75</v>
      </c>
      <c r="F44" s="36">
        <f t="shared" si="7"/>
        <v>108524269.66</v>
      </c>
      <c r="G44" s="36">
        <f t="shared" si="7"/>
        <v>-263945630.34</v>
      </c>
      <c r="H44" s="36">
        <f>F44-E44</f>
        <v>-9091739.090000004</v>
      </c>
      <c r="I44" s="38">
        <f t="shared" si="5"/>
        <v>92.26998162356873</v>
      </c>
      <c r="J44" s="39">
        <f t="shared" si="1"/>
        <v>-46076963.24000001</v>
      </c>
      <c r="K44" s="40">
        <f t="shared" si="2"/>
        <v>7782850</v>
      </c>
    </row>
    <row r="45" spans="1:11" ht="24.75" customHeight="1">
      <c r="A45" s="70" t="s">
        <v>78</v>
      </c>
      <c r="B45" s="27">
        <v>13410600</v>
      </c>
      <c r="C45" s="28">
        <v>3281100</v>
      </c>
      <c r="D45" s="28">
        <v>12936600</v>
      </c>
      <c r="E45" s="28">
        <v>3352800</v>
      </c>
      <c r="F45" s="28">
        <v>3352800</v>
      </c>
      <c r="G45" s="28">
        <f t="shared" si="0"/>
        <v>-10057800</v>
      </c>
      <c r="H45" s="28">
        <f t="shared" si="6"/>
        <v>0</v>
      </c>
      <c r="I45" s="29">
        <f t="shared" si="5"/>
        <v>100</v>
      </c>
      <c r="J45" s="41">
        <f t="shared" si="1"/>
        <v>71700</v>
      </c>
      <c r="K45" s="31">
        <f t="shared" si="2"/>
        <v>-474000</v>
      </c>
    </row>
    <row r="46" spans="1:11" ht="24.75" customHeight="1">
      <c r="A46" s="70" t="s">
        <v>79</v>
      </c>
      <c r="B46" s="27">
        <f>B47+B48+B49</f>
        <v>133563200</v>
      </c>
      <c r="C46" s="27">
        <f>C47+C48+C49</f>
        <v>31609800</v>
      </c>
      <c r="D46" s="27">
        <f>D47+D48+D49</f>
        <v>137455200</v>
      </c>
      <c r="E46" s="27">
        <f>E47+E48+E49</f>
        <v>35306400</v>
      </c>
      <c r="F46" s="27">
        <f>F47+F48+F49</f>
        <v>35306400</v>
      </c>
      <c r="G46" s="28">
        <f t="shared" si="0"/>
        <v>-98256800</v>
      </c>
      <c r="H46" s="28">
        <f t="shared" si="6"/>
        <v>0</v>
      </c>
      <c r="I46" s="29">
        <f t="shared" si="5"/>
        <v>100</v>
      </c>
      <c r="J46" s="41">
        <f t="shared" si="1"/>
        <v>3696600</v>
      </c>
      <c r="K46" s="31">
        <f t="shared" si="2"/>
        <v>3892000</v>
      </c>
    </row>
    <row r="47" spans="1:11" ht="24.75" customHeight="1">
      <c r="A47" s="71" t="s">
        <v>70</v>
      </c>
      <c r="B47" s="42">
        <v>82345700</v>
      </c>
      <c r="C47" s="28">
        <v>15040200</v>
      </c>
      <c r="D47" s="42">
        <v>82366500</v>
      </c>
      <c r="E47" s="28">
        <v>19021800</v>
      </c>
      <c r="F47" s="28">
        <v>19021800</v>
      </c>
      <c r="G47" s="28">
        <f t="shared" si="0"/>
        <v>-63323900</v>
      </c>
      <c r="H47" s="28">
        <f t="shared" si="6"/>
        <v>0</v>
      </c>
      <c r="I47" s="29">
        <f t="shared" si="5"/>
        <v>100</v>
      </c>
      <c r="J47" s="41">
        <f t="shared" si="1"/>
        <v>3981600</v>
      </c>
      <c r="K47" s="31">
        <f t="shared" si="2"/>
        <v>20800</v>
      </c>
    </row>
    <row r="48" spans="1:11" ht="24.75" customHeight="1">
      <c r="A48" s="68" t="s">
        <v>71</v>
      </c>
      <c r="B48" s="34">
        <v>51217500</v>
      </c>
      <c r="C48" s="28">
        <v>16569600</v>
      </c>
      <c r="D48" s="34">
        <v>51608700</v>
      </c>
      <c r="E48" s="28">
        <v>12804600</v>
      </c>
      <c r="F48" s="28">
        <v>12804600</v>
      </c>
      <c r="G48" s="28">
        <f t="shared" si="0"/>
        <v>-38412900</v>
      </c>
      <c r="H48" s="28">
        <f t="shared" si="6"/>
        <v>0</v>
      </c>
      <c r="I48" s="29">
        <f t="shared" si="5"/>
        <v>100</v>
      </c>
      <c r="J48" s="41">
        <f t="shared" si="1"/>
        <v>-3765000</v>
      </c>
      <c r="K48" s="31">
        <f t="shared" si="2"/>
        <v>391200</v>
      </c>
    </row>
    <row r="49" spans="1:11" ht="45.75" customHeight="1">
      <c r="A49" s="68" t="s">
        <v>85</v>
      </c>
      <c r="B49" s="34">
        <v>0</v>
      </c>
      <c r="C49" s="27">
        <v>0</v>
      </c>
      <c r="D49" s="34">
        <v>3480000</v>
      </c>
      <c r="E49" s="27">
        <v>3480000</v>
      </c>
      <c r="F49" s="27">
        <v>3480000</v>
      </c>
      <c r="G49" s="28">
        <f t="shared" si="0"/>
        <v>3480000</v>
      </c>
      <c r="H49" s="28">
        <f t="shared" si="6"/>
        <v>0</v>
      </c>
      <c r="I49" s="29">
        <f t="shared" si="5"/>
        <v>100</v>
      </c>
      <c r="J49" s="41">
        <f t="shared" si="1"/>
        <v>3480000</v>
      </c>
      <c r="K49" s="31">
        <f t="shared" si="2"/>
        <v>3480000</v>
      </c>
    </row>
    <row r="50" spans="1:11" ht="45" customHeight="1">
      <c r="A50" s="68" t="s">
        <v>82</v>
      </c>
      <c r="B50" s="34">
        <v>3084900</v>
      </c>
      <c r="C50" s="27">
        <v>0</v>
      </c>
      <c r="D50" s="34">
        <v>3084900</v>
      </c>
      <c r="E50" s="27">
        <v>1163430</v>
      </c>
      <c r="F50" s="27">
        <v>1163430</v>
      </c>
      <c r="G50" s="28">
        <f t="shared" si="0"/>
        <v>-1921470</v>
      </c>
      <c r="H50" s="28">
        <f t="shared" si="6"/>
        <v>0</v>
      </c>
      <c r="I50" s="29">
        <f t="shared" si="5"/>
        <v>100</v>
      </c>
      <c r="J50" s="41">
        <f t="shared" si="1"/>
        <v>1163430</v>
      </c>
      <c r="K50" s="31">
        <f t="shared" si="2"/>
        <v>0</v>
      </c>
    </row>
    <row r="51" spans="1:11" ht="45" customHeight="1">
      <c r="A51" s="68" t="s">
        <v>77</v>
      </c>
      <c r="B51" s="34">
        <v>222411200</v>
      </c>
      <c r="C51" s="27">
        <v>119710332.9</v>
      </c>
      <c r="D51" s="27">
        <v>226776050</v>
      </c>
      <c r="E51" s="27">
        <v>77793378.75</v>
      </c>
      <c r="F51" s="27">
        <v>68701639.66</v>
      </c>
      <c r="G51" s="28">
        <f t="shared" si="0"/>
        <v>-153709560.34</v>
      </c>
      <c r="H51" s="28">
        <f t="shared" si="6"/>
        <v>-9091739.090000004</v>
      </c>
      <c r="I51" s="29">
        <f t="shared" si="5"/>
        <v>88.31296540131315</v>
      </c>
      <c r="J51" s="41">
        <f t="shared" si="1"/>
        <v>-51008693.24000001</v>
      </c>
      <c r="K51" s="31">
        <f t="shared" si="2"/>
        <v>4364850</v>
      </c>
    </row>
    <row r="52" spans="1:11" ht="24.75" customHeight="1">
      <c r="A52" s="21" t="s">
        <v>4</v>
      </c>
      <c r="B52" s="36">
        <f>B43+B44</f>
        <v>653404800</v>
      </c>
      <c r="C52" s="36">
        <f>C43+C44</f>
        <v>205847741.18</v>
      </c>
      <c r="D52" s="36">
        <f>D43+D44</f>
        <v>661187650</v>
      </c>
      <c r="E52" s="36">
        <f>E43+E44</f>
        <v>187849608.75</v>
      </c>
      <c r="F52" s="36">
        <f>F43+F44</f>
        <v>183173102.49</v>
      </c>
      <c r="G52" s="37">
        <f t="shared" si="0"/>
        <v>-470231697.51</v>
      </c>
      <c r="H52" s="37">
        <f t="shared" si="6"/>
        <v>-4676506.25999999</v>
      </c>
      <c r="I52" s="38">
        <f t="shared" si="5"/>
        <v>97.5105051902324</v>
      </c>
      <c r="J52" s="39">
        <f t="shared" si="1"/>
        <v>-22674638.689999998</v>
      </c>
      <c r="K52" s="40">
        <f t="shared" si="2"/>
        <v>7782850</v>
      </c>
    </row>
    <row r="53" spans="1:11" ht="24" customHeight="1">
      <c r="A53" s="21" t="s">
        <v>43</v>
      </c>
      <c r="B53" s="36"/>
      <c r="C53" s="37"/>
      <c r="D53" s="37"/>
      <c r="E53" s="37"/>
      <c r="F53" s="28"/>
      <c r="G53" s="28"/>
      <c r="H53" s="28"/>
      <c r="I53" s="63"/>
      <c r="J53" s="41"/>
      <c r="K53" s="31"/>
    </row>
    <row r="54" spans="1:11" ht="25.5" customHeight="1">
      <c r="A54" s="68" t="s">
        <v>57</v>
      </c>
      <c r="B54" s="34">
        <v>9980840</v>
      </c>
      <c r="C54" s="28">
        <v>3727722.68</v>
      </c>
      <c r="D54" s="28">
        <v>9980840</v>
      </c>
      <c r="E54" s="28">
        <v>2495210</v>
      </c>
      <c r="F54" s="28">
        <v>3780562.84</v>
      </c>
      <c r="G54" s="28">
        <f aca="true" t="shared" si="8" ref="G54:G68">F54-B54</f>
        <v>-6200277.16</v>
      </c>
      <c r="H54" s="28">
        <f t="shared" si="6"/>
        <v>1285352.8399999999</v>
      </c>
      <c r="I54" s="29">
        <f t="shared" si="5"/>
        <v>151.5128121480757</v>
      </c>
      <c r="J54" s="41">
        <f aca="true" t="shared" si="9" ref="J54:J68">F54-C54</f>
        <v>52840.15999999968</v>
      </c>
      <c r="K54" s="31">
        <f aca="true" t="shared" si="10" ref="K54:K68">D54-B54</f>
        <v>0</v>
      </c>
    </row>
    <row r="55" spans="1:11" ht="48" customHeight="1">
      <c r="A55" s="68" t="s">
        <v>44</v>
      </c>
      <c r="B55" s="34">
        <v>0</v>
      </c>
      <c r="C55" s="28">
        <v>347.5</v>
      </c>
      <c r="D55" s="28">
        <v>0</v>
      </c>
      <c r="E55" s="28">
        <v>0</v>
      </c>
      <c r="F55" s="28">
        <v>347.51</v>
      </c>
      <c r="G55" s="28">
        <f t="shared" si="8"/>
        <v>347.51</v>
      </c>
      <c r="H55" s="28">
        <f t="shared" si="6"/>
        <v>347.51</v>
      </c>
      <c r="I55" s="29">
        <f t="shared" si="5"/>
        <v>0</v>
      </c>
      <c r="J55" s="41">
        <f t="shared" si="9"/>
        <v>0.009999999999990905</v>
      </c>
      <c r="K55" s="31">
        <f t="shared" si="10"/>
        <v>0</v>
      </c>
    </row>
    <row r="56" spans="1:11" ht="48" customHeight="1">
      <c r="A56" s="68" t="s">
        <v>45</v>
      </c>
      <c r="B56" s="34">
        <v>448800</v>
      </c>
      <c r="C56" s="28">
        <v>108456.58</v>
      </c>
      <c r="D56" s="28">
        <v>448800</v>
      </c>
      <c r="E56" s="28">
        <v>112200</v>
      </c>
      <c r="F56" s="28">
        <v>119103.86</v>
      </c>
      <c r="G56" s="28">
        <f t="shared" si="8"/>
        <v>-329696.14</v>
      </c>
      <c r="H56" s="28">
        <f t="shared" si="6"/>
        <v>6903.860000000001</v>
      </c>
      <c r="I56" s="29">
        <f t="shared" si="5"/>
        <v>106.15317290552584</v>
      </c>
      <c r="J56" s="41">
        <f t="shared" si="9"/>
        <v>10647.279999999999</v>
      </c>
      <c r="K56" s="31">
        <f t="shared" si="10"/>
        <v>0</v>
      </c>
    </row>
    <row r="57" spans="1:11" ht="48" customHeight="1">
      <c r="A57" s="68" t="s">
        <v>58</v>
      </c>
      <c r="B57" s="34">
        <v>0</v>
      </c>
      <c r="C57" s="28">
        <v>0</v>
      </c>
      <c r="D57" s="28">
        <v>0</v>
      </c>
      <c r="E57" s="28">
        <v>0</v>
      </c>
      <c r="F57" s="28">
        <v>0</v>
      </c>
      <c r="G57" s="28">
        <f t="shared" si="8"/>
        <v>0</v>
      </c>
      <c r="H57" s="28">
        <f t="shared" si="6"/>
        <v>0</v>
      </c>
      <c r="I57" s="29">
        <f t="shared" si="5"/>
        <v>0</v>
      </c>
      <c r="J57" s="41">
        <f t="shared" si="9"/>
        <v>0</v>
      </c>
      <c r="K57" s="31">
        <f t="shared" si="10"/>
        <v>0</v>
      </c>
    </row>
    <row r="58" spans="1:11" ht="69" customHeight="1">
      <c r="A58" s="68" t="s">
        <v>46</v>
      </c>
      <c r="B58" s="34">
        <v>0</v>
      </c>
      <c r="C58" s="28">
        <v>1915.4</v>
      </c>
      <c r="D58" s="28">
        <v>0</v>
      </c>
      <c r="E58" s="28">
        <v>0</v>
      </c>
      <c r="F58" s="28">
        <v>761.08</v>
      </c>
      <c r="G58" s="28">
        <f t="shared" si="8"/>
        <v>761.08</v>
      </c>
      <c r="H58" s="28">
        <f t="shared" si="6"/>
        <v>761.08</v>
      </c>
      <c r="I58" s="29">
        <f t="shared" si="5"/>
        <v>0</v>
      </c>
      <c r="J58" s="41">
        <f t="shared" si="9"/>
        <v>-1154.3200000000002</v>
      </c>
      <c r="K58" s="31">
        <f t="shared" si="10"/>
        <v>0</v>
      </c>
    </row>
    <row r="59" spans="1:11" ht="48" customHeight="1">
      <c r="A59" s="68" t="s">
        <v>47</v>
      </c>
      <c r="B59" s="34">
        <v>0</v>
      </c>
      <c r="C59" s="28">
        <v>679.11</v>
      </c>
      <c r="D59" s="28">
        <v>0</v>
      </c>
      <c r="E59" s="28">
        <v>0</v>
      </c>
      <c r="F59" s="28">
        <v>0</v>
      </c>
      <c r="G59" s="28">
        <f t="shared" si="8"/>
        <v>0</v>
      </c>
      <c r="H59" s="28">
        <f t="shared" si="6"/>
        <v>0</v>
      </c>
      <c r="I59" s="29">
        <f t="shared" si="5"/>
        <v>0</v>
      </c>
      <c r="J59" s="41">
        <f t="shared" si="9"/>
        <v>-679.11</v>
      </c>
      <c r="K59" s="31">
        <f t="shared" si="10"/>
        <v>0</v>
      </c>
    </row>
    <row r="60" spans="1:11" ht="46.5" customHeight="1">
      <c r="A60" s="68" t="s">
        <v>67</v>
      </c>
      <c r="B60" s="34">
        <v>0</v>
      </c>
      <c r="C60" s="27">
        <v>0</v>
      </c>
      <c r="D60" s="27">
        <v>0</v>
      </c>
      <c r="E60" s="27">
        <v>0</v>
      </c>
      <c r="F60" s="27">
        <v>0</v>
      </c>
      <c r="G60" s="28">
        <f t="shared" si="8"/>
        <v>0</v>
      </c>
      <c r="H60" s="28">
        <f t="shared" si="6"/>
        <v>0</v>
      </c>
      <c r="I60" s="29">
        <f t="shared" si="5"/>
        <v>0</v>
      </c>
      <c r="J60" s="41">
        <f t="shared" si="9"/>
        <v>0</v>
      </c>
      <c r="K60" s="31">
        <f t="shared" si="10"/>
        <v>0</v>
      </c>
    </row>
    <row r="61" spans="1:11" ht="24" customHeight="1">
      <c r="A61" s="69" t="s">
        <v>21</v>
      </c>
      <c r="B61" s="36">
        <f>B62+B63+B64</f>
        <v>4100000</v>
      </c>
      <c r="C61" s="36">
        <f>C62+C63+C64</f>
        <v>300913.31</v>
      </c>
      <c r="D61" s="36">
        <f>D62+D63+D64</f>
        <v>4100000</v>
      </c>
      <c r="E61" s="36">
        <f>E62+E63+E64</f>
        <v>1025000</v>
      </c>
      <c r="F61" s="36">
        <f>F62+F63+F64</f>
        <v>134607.48</v>
      </c>
      <c r="G61" s="37">
        <f t="shared" si="8"/>
        <v>-3965392.52</v>
      </c>
      <c r="H61" s="37">
        <f t="shared" si="6"/>
        <v>-890392.52</v>
      </c>
      <c r="I61" s="38">
        <f t="shared" si="5"/>
        <v>13.132437073170733</v>
      </c>
      <c r="J61" s="39">
        <f t="shared" si="9"/>
        <v>-166305.83</v>
      </c>
      <c r="K61" s="40">
        <f t="shared" si="10"/>
        <v>0</v>
      </c>
    </row>
    <row r="62" spans="1:11" ht="25.5" customHeight="1">
      <c r="A62" s="70" t="s">
        <v>61</v>
      </c>
      <c r="B62" s="27">
        <v>500000</v>
      </c>
      <c r="C62" s="28">
        <v>0</v>
      </c>
      <c r="D62" s="28">
        <v>500000</v>
      </c>
      <c r="E62" s="28">
        <v>125000</v>
      </c>
      <c r="F62" s="28">
        <v>0</v>
      </c>
      <c r="G62" s="28">
        <f t="shared" si="8"/>
        <v>-500000</v>
      </c>
      <c r="H62" s="28">
        <f t="shared" si="6"/>
        <v>-125000</v>
      </c>
      <c r="I62" s="29">
        <f t="shared" si="5"/>
        <v>0</v>
      </c>
      <c r="J62" s="41">
        <f t="shared" si="9"/>
        <v>0</v>
      </c>
      <c r="K62" s="31">
        <f t="shared" si="10"/>
        <v>0</v>
      </c>
    </row>
    <row r="63" spans="1:11" ht="24.75" customHeight="1">
      <c r="A63" s="70" t="s">
        <v>60</v>
      </c>
      <c r="B63" s="27">
        <v>3300000</v>
      </c>
      <c r="C63" s="28">
        <v>0</v>
      </c>
      <c r="D63" s="28">
        <v>3300000</v>
      </c>
      <c r="E63" s="28">
        <v>825000</v>
      </c>
      <c r="F63" s="28">
        <v>57603.1</v>
      </c>
      <c r="G63" s="28">
        <f t="shared" si="8"/>
        <v>-3242396.9</v>
      </c>
      <c r="H63" s="28">
        <f t="shared" si="6"/>
        <v>-767396.9</v>
      </c>
      <c r="I63" s="29">
        <f t="shared" si="5"/>
        <v>6.982193939393939</v>
      </c>
      <c r="J63" s="41">
        <f t="shared" si="9"/>
        <v>57603.1</v>
      </c>
      <c r="K63" s="31">
        <f t="shared" si="10"/>
        <v>0</v>
      </c>
    </row>
    <row r="64" spans="1:11" ht="48" customHeight="1">
      <c r="A64" s="68" t="s">
        <v>59</v>
      </c>
      <c r="B64" s="27">
        <v>300000</v>
      </c>
      <c r="C64" s="28">
        <v>300913.31</v>
      </c>
      <c r="D64" s="28">
        <v>300000</v>
      </c>
      <c r="E64" s="28">
        <v>75000</v>
      </c>
      <c r="F64" s="28">
        <v>77004.38</v>
      </c>
      <c r="G64" s="28">
        <f t="shared" si="8"/>
        <v>-222995.62</v>
      </c>
      <c r="H64" s="28">
        <f t="shared" si="6"/>
        <v>2004.3800000000047</v>
      </c>
      <c r="I64" s="29">
        <f t="shared" si="5"/>
        <v>102.67250666666668</v>
      </c>
      <c r="J64" s="41">
        <f t="shared" si="9"/>
        <v>-223908.93</v>
      </c>
      <c r="K64" s="31">
        <f t="shared" si="10"/>
        <v>0</v>
      </c>
    </row>
    <row r="65" spans="1:11" ht="24.75" customHeight="1">
      <c r="A65" s="70" t="s">
        <v>62</v>
      </c>
      <c r="B65" s="27">
        <v>0</v>
      </c>
      <c r="C65" s="28">
        <v>0</v>
      </c>
      <c r="D65" s="28">
        <v>0</v>
      </c>
      <c r="E65" s="28">
        <v>0</v>
      </c>
      <c r="F65" s="28">
        <v>0</v>
      </c>
      <c r="G65" s="28">
        <f t="shared" si="8"/>
        <v>0</v>
      </c>
      <c r="H65" s="28">
        <f t="shared" si="6"/>
        <v>0</v>
      </c>
      <c r="I65" s="29">
        <f t="shared" si="5"/>
        <v>0</v>
      </c>
      <c r="J65" s="41">
        <f t="shared" si="9"/>
        <v>0</v>
      </c>
      <c r="K65" s="52">
        <f t="shared" si="10"/>
        <v>0</v>
      </c>
    </row>
    <row r="66" spans="1:11" ht="24.75" customHeight="1">
      <c r="A66" s="70" t="s">
        <v>68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8">
        <f t="shared" si="8"/>
        <v>0</v>
      </c>
      <c r="H66" s="28">
        <f t="shared" si="6"/>
        <v>0</v>
      </c>
      <c r="I66" s="29">
        <f t="shared" si="5"/>
        <v>0</v>
      </c>
      <c r="J66" s="41">
        <f t="shared" si="9"/>
        <v>0</v>
      </c>
      <c r="K66" s="43">
        <f t="shared" si="10"/>
        <v>0</v>
      </c>
    </row>
    <row r="67" spans="1:11" ht="24" customHeight="1">
      <c r="A67" s="21" t="s">
        <v>5</v>
      </c>
      <c r="B67" s="36">
        <f>B54+B55+B56+B57+B58+B59+B60+B61+B65+B66</f>
        <v>14529640</v>
      </c>
      <c r="C67" s="36">
        <f>C54+C55+C56+C57+C58+C59+C60+C61+C65+C66</f>
        <v>4140034.58</v>
      </c>
      <c r="D67" s="36">
        <f>D54+D55+D56+D57+D58+D59+D60+D61+D65+D66</f>
        <v>14529640</v>
      </c>
      <c r="E67" s="36">
        <f>E54+E55+E56+E57+E58+E59+E60+E61+E65+E66</f>
        <v>3632410</v>
      </c>
      <c r="F67" s="36">
        <f>F54+F55+F56+F57+F58+F59+F60+F61+F65+F66</f>
        <v>4035382.7699999996</v>
      </c>
      <c r="G67" s="37">
        <f t="shared" si="8"/>
        <v>-10494257.23</v>
      </c>
      <c r="H67" s="37">
        <f t="shared" si="6"/>
        <v>402972.76999999955</v>
      </c>
      <c r="I67" s="38">
        <f t="shared" si="5"/>
        <v>111.09381292310063</v>
      </c>
      <c r="J67" s="39">
        <f t="shared" si="9"/>
        <v>-104651.81000000052</v>
      </c>
      <c r="K67" s="44">
        <f t="shared" si="10"/>
        <v>0</v>
      </c>
    </row>
    <row r="68" spans="1:11" ht="24" customHeight="1" thickBot="1">
      <c r="A68" s="24" t="s">
        <v>2</v>
      </c>
      <c r="B68" s="45">
        <f>B52+B67</f>
        <v>667934440</v>
      </c>
      <c r="C68" s="46">
        <f>C52+C67</f>
        <v>209987775.76000002</v>
      </c>
      <c r="D68" s="46">
        <f>D52+D67</f>
        <v>675717290</v>
      </c>
      <c r="E68" s="46">
        <f>E52+E67</f>
        <v>191482018.75</v>
      </c>
      <c r="F68" s="46">
        <f>F52+F67</f>
        <v>187208485.26000002</v>
      </c>
      <c r="G68" s="46">
        <f t="shared" si="8"/>
        <v>-480725954.74</v>
      </c>
      <c r="H68" s="46">
        <f t="shared" si="6"/>
        <v>-4273533.48999998</v>
      </c>
      <c r="I68" s="47">
        <f t="shared" si="5"/>
        <v>97.76818026157352</v>
      </c>
      <c r="J68" s="48">
        <f t="shared" si="9"/>
        <v>-22779290.5</v>
      </c>
      <c r="K68" s="49">
        <f t="shared" si="10"/>
        <v>7782850</v>
      </c>
    </row>
    <row r="69" spans="1:13" ht="18" customHeight="1">
      <c r="A69" s="6"/>
      <c r="B69" s="6"/>
      <c r="C69" s="6"/>
      <c r="D69" s="6"/>
      <c r="E69" s="6"/>
      <c r="F69" s="6"/>
      <c r="G69" s="6"/>
      <c r="H69" s="7"/>
      <c r="I69" s="7"/>
      <c r="J69" s="7"/>
      <c r="K69" s="6"/>
      <c r="L69" s="6"/>
      <c r="M69" s="6"/>
    </row>
    <row r="70" spans="1:13" ht="24" customHeight="1">
      <c r="A70" s="50" t="s">
        <v>3</v>
      </c>
      <c r="B70" s="8"/>
      <c r="C70" s="8"/>
      <c r="D70" s="8"/>
      <c r="E70" s="8"/>
      <c r="F70" s="8"/>
      <c r="G70" s="8"/>
      <c r="H70" s="79" t="s">
        <v>6</v>
      </c>
      <c r="I70" s="79"/>
      <c r="J70" s="79"/>
      <c r="K70" s="79"/>
      <c r="L70" s="6"/>
      <c r="M70" s="6"/>
    </row>
    <row r="71" ht="16.5" customHeight="1"/>
    <row r="72" ht="22.5" customHeight="1"/>
    <row r="73" ht="16.5" customHeight="1"/>
    <row r="74" ht="27" customHeight="1" hidden="1"/>
    <row r="81" spans="15:16" ht="12.75">
      <c r="O81" s="4"/>
      <c r="P81" s="4"/>
    </row>
  </sheetData>
  <sheetProtection/>
  <mergeCells count="5">
    <mergeCell ref="H70:K70"/>
    <mergeCell ref="A5:A8"/>
    <mergeCell ref="H5:I7"/>
    <mergeCell ref="A2:J2"/>
    <mergeCell ref="A3:J3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2019-03-01T10:54:03Z</cp:lastPrinted>
  <dcterms:created xsi:type="dcterms:W3CDTF">2001-12-13T10:05:27Z</dcterms:created>
  <dcterms:modified xsi:type="dcterms:W3CDTF">2019-04-10T07:43:38Z</dcterms:modified>
  <cp:category/>
  <cp:version/>
  <cp:contentType/>
  <cp:contentStatus/>
</cp:coreProperties>
</file>